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180" windowHeight="77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43" i="1" l="1"/>
  <c r="F42" i="1"/>
  <c r="F41" i="1"/>
  <c r="F40" i="1"/>
  <c r="F39" i="1"/>
  <c r="F38" i="1"/>
  <c r="F37" i="1"/>
  <c r="F36" i="1"/>
  <c r="F35" i="1"/>
  <c r="F34" i="1"/>
  <c r="F33" i="1"/>
  <c r="F32" i="1"/>
  <c r="F31" i="1"/>
  <c r="F30" i="1" l="1"/>
  <c r="F29" i="1"/>
  <c r="F28" i="1" l="1"/>
  <c r="F27" i="1"/>
  <c r="F26" i="1"/>
  <c r="F25" i="1"/>
  <c r="F24" i="1"/>
  <c r="F23" i="1"/>
  <c r="F22" i="1"/>
  <c r="F20" i="1"/>
  <c r="F21" i="1"/>
  <c r="F19" i="1"/>
  <c r="H18" i="1"/>
  <c r="I18" i="1"/>
</calcChain>
</file>

<file path=xl/sharedStrings.xml><?xml version="1.0" encoding="utf-8"?>
<sst xmlns="http://schemas.openxmlformats.org/spreadsheetml/2006/main" count="222" uniqueCount="46">
  <si>
    <t>Building Type</t>
  </si>
  <si>
    <t>Location</t>
  </si>
  <si>
    <t>Unit Size (ft2)</t>
  </si>
  <si>
    <t>Manual J Design Load</t>
  </si>
  <si>
    <t>Heating</t>
  </si>
  <si>
    <t>Cooling</t>
  </si>
  <si>
    <t>Equipment Type</t>
  </si>
  <si>
    <t>Furnace/AC, HP</t>
  </si>
  <si>
    <t>Equipment Sizing</t>
  </si>
  <si>
    <t xml:space="preserve">SF  </t>
  </si>
  <si>
    <t>Description</t>
  </si>
  <si>
    <t>15% beyond 2013</t>
  </si>
  <si>
    <t>Furnace/AC</t>
  </si>
  <si>
    <t>Davis, CA</t>
  </si>
  <si>
    <t>SF</t>
  </si>
  <si>
    <t>El Dorado Hills, CA</t>
  </si>
  <si>
    <t>CombHyd/AC</t>
  </si>
  <si>
    <t>Manual J completed by DEG but not used by installing HVAC contractor</t>
  </si>
  <si>
    <t>50% beyone 2008, ZNE</t>
  </si>
  <si>
    <t>30-35% beyond 2013</t>
  </si>
  <si>
    <t>30-40% beyond 2013</t>
  </si>
  <si>
    <t>Danville, CA</t>
  </si>
  <si>
    <t>San Jose, CA</t>
  </si>
  <si>
    <t>DEG did not complete or review Manual J calcs</t>
  </si>
  <si>
    <t>Heating Output (Btu/h)</t>
  </si>
  <si>
    <t>Cooling (tons)</t>
  </si>
  <si>
    <t>Heat Pump</t>
  </si>
  <si>
    <t>68% beyond 2008, ZNE</t>
  </si>
  <si>
    <t>San Mateo, CA</t>
  </si>
  <si>
    <t>CombHyd/AC (2 systems)</t>
  </si>
  <si>
    <t>No installed equip info</t>
  </si>
  <si>
    <t>Can't find project folder</t>
  </si>
  <si>
    <t>50% beyond 2008</t>
  </si>
  <si>
    <t>Sacamento, CA</t>
  </si>
  <si>
    <t>28% beyond 2008</t>
  </si>
  <si>
    <t>Radiant system w/ multiple zones, doesn't look like we have equip info.</t>
  </si>
  <si>
    <t>Radiant system, 50pg Man J report</t>
  </si>
  <si>
    <t>MF</t>
  </si>
  <si>
    <t>30-40% beyond 2008</t>
  </si>
  <si>
    <t>EnergyPro load sizing calcs</t>
  </si>
  <si>
    <t>Notes</t>
  </si>
  <si>
    <t>ET project test house</t>
  </si>
  <si>
    <t>Vacaville, CA</t>
  </si>
  <si>
    <t>Cond Attic, ~30% &lt; 2008 T24</t>
  </si>
  <si>
    <t>2008 Title 24 compliant</t>
  </si>
  <si>
    <t>ET project unimproved reference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</si>
</sst>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3" fontId="0" fillId="0" borderId="1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8"/>
  <sheetViews>
    <sheetView tabSelected="1" workbookViewId="0">
      <pane ySplit="3" topLeftCell="A4" activePane="bottomLeft" state="frozen"/>
      <selection pane="bottomLeft" activeCell="A5" sqref="A5"/>
    </sheetView>
  </sheetViews>
  <sheetFormatPr defaultRowHeight="15" x14ac:dyDescent="0.25"/>
  <cols>
    <col min="1" max="1" width="13.140625" bestFit="1" customWidth="1"/>
    <col min="2" max="2" width="17.7109375" customWidth="1"/>
    <col min="3" max="3" width="24.85546875" customWidth="1"/>
    <col min="4" max="4" width="13.5703125" customWidth="1"/>
    <col min="5" max="5" width="11.42578125" style="2" customWidth="1"/>
    <col min="6" max="6" width="10.5703125" style="2" customWidth="1"/>
    <col min="7" max="7" width="16.42578125" customWidth="1"/>
    <col min="8" max="8" width="16.28515625" customWidth="1"/>
  </cols>
  <sheetData>
    <row r="2" spans="1:10" x14ac:dyDescent="0.25">
      <c r="E2" s="8" t="s">
        <v>3</v>
      </c>
      <c r="F2" s="8"/>
      <c r="G2" t="s">
        <v>6</v>
      </c>
      <c r="H2" s="9" t="s">
        <v>8</v>
      </c>
      <c r="I2" s="9"/>
    </row>
    <row r="3" spans="1:10" ht="30" x14ac:dyDescent="0.25">
      <c r="A3" s="5" t="s">
        <v>0</v>
      </c>
      <c r="B3" s="5" t="s">
        <v>1</v>
      </c>
      <c r="C3" s="5" t="s">
        <v>10</v>
      </c>
      <c r="D3" s="5" t="s">
        <v>2</v>
      </c>
      <c r="E3" s="7" t="s">
        <v>4</v>
      </c>
      <c r="F3" s="7" t="s">
        <v>5</v>
      </c>
      <c r="G3" s="5" t="s">
        <v>7</v>
      </c>
      <c r="H3" s="6" t="s">
        <v>24</v>
      </c>
      <c r="I3" s="6" t="s">
        <v>25</v>
      </c>
      <c r="J3" s="1" t="s">
        <v>40</v>
      </c>
    </row>
    <row r="4" spans="1:10" x14ac:dyDescent="0.25">
      <c r="A4" t="s">
        <v>9</v>
      </c>
      <c r="B4" t="s">
        <v>13</v>
      </c>
      <c r="C4" t="s">
        <v>11</v>
      </c>
      <c r="D4" s="2">
        <v>2800</v>
      </c>
      <c r="E4" s="2">
        <v>30450</v>
      </c>
      <c r="F4" s="2">
        <v>34550</v>
      </c>
      <c r="G4" t="s">
        <v>12</v>
      </c>
      <c r="H4" s="2">
        <v>60000</v>
      </c>
      <c r="I4" s="3">
        <v>3.5</v>
      </c>
    </row>
    <row r="5" spans="1:10" x14ac:dyDescent="0.25">
      <c r="A5" t="s">
        <v>14</v>
      </c>
      <c r="B5" t="s">
        <v>15</v>
      </c>
      <c r="C5" t="s">
        <v>43</v>
      </c>
      <c r="D5" s="2">
        <v>3785</v>
      </c>
      <c r="G5" t="s">
        <v>12</v>
      </c>
      <c r="H5" s="2">
        <v>92000</v>
      </c>
      <c r="I5" s="3">
        <v>4</v>
      </c>
      <c r="J5" t="s">
        <v>41</v>
      </c>
    </row>
    <row r="6" spans="1:10" x14ac:dyDescent="0.25">
      <c r="A6" t="s">
        <v>14</v>
      </c>
      <c r="B6" t="s">
        <v>15</v>
      </c>
      <c r="C6" t="s">
        <v>43</v>
      </c>
      <c r="D6" s="2">
        <v>2762</v>
      </c>
      <c r="G6" t="s">
        <v>12</v>
      </c>
      <c r="H6" s="2">
        <v>92000</v>
      </c>
      <c r="I6" s="3">
        <v>3.5</v>
      </c>
      <c r="J6" t="s">
        <v>41</v>
      </c>
    </row>
    <row r="7" spans="1:10" x14ac:dyDescent="0.25">
      <c r="A7" t="s">
        <v>14</v>
      </c>
      <c r="B7" t="s">
        <v>42</v>
      </c>
      <c r="C7" t="s">
        <v>44</v>
      </c>
      <c r="D7" s="2">
        <v>2605</v>
      </c>
      <c r="G7" t="s">
        <v>12</v>
      </c>
      <c r="H7" s="2">
        <v>84000</v>
      </c>
      <c r="I7" s="3">
        <v>4</v>
      </c>
      <c r="J7" t="s">
        <v>45</v>
      </c>
    </row>
    <row r="8" spans="1:10" x14ac:dyDescent="0.25">
      <c r="A8" t="s">
        <v>14</v>
      </c>
      <c r="B8" t="s">
        <v>42</v>
      </c>
      <c r="C8" t="s">
        <v>44</v>
      </c>
      <c r="D8" s="2">
        <v>2368</v>
      </c>
      <c r="G8" t="s">
        <v>12</v>
      </c>
      <c r="H8" s="2">
        <v>66000</v>
      </c>
      <c r="I8" s="3">
        <v>4</v>
      </c>
      <c r="J8" t="s">
        <v>45</v>
      </c>
    </row>
    <row r="9" spans="1:10" x14ac:dyDescent="0.25">
      <c r="A9" t="s">
        <v>9</v>
      </c>
      <c r="B9" t="s">
        <v>13</v>
      </c>
      <c r="C9" t="s">
        <v>18</v>
      </c>
      <c r="D9" s="2">
        <v>1839</v>
      </c>
      <c r="E9" s="2">
        <v>27271</v>
      </c>
      <c r="F9" s="2">
        <v>27408</v>
      </c>
      <c r="G9" t="s">
        <v>16</v>
      </c>
      <c r="H9" s="2">
        <v>50000</v>
      </c>
      <c r="I9" s="3">
        <v>3</v>
      </c>
      <c r="J9" t="s">
        <v>17</v>
      </c>
    </row>
    <row r="10" spans="1:10" x14ac:dyDescent="0.25">
      <c r="A10" t="s">
        <v>14</v>
      </c>
      <c r="B10" t="s">
        <v>13</v>
      </c>
      <c r="C10" t="s">
        <v>19</v>
      </c>
      <c r="D10" s="2">
        <v>1943</v>
      </c>
      <c r="E10" s="2">
        <v>44450</v>
      </c>
      <c r="F10" s="2">
        <v>24443</v>
      </c>
      <c r="G10" t="s">
        <v>12</v>
      </c>
      <c r="H10" s="2">
        <v>62800</v>
      </c>
      <c r="I10" s="3">
        <v>3</v>
      </c>
      <c r="J10" t="s">
        <v>23</v>
      </c>
    </row>
    <row r="11" spans="1:10" x14ac:dyDescent="0.25">
      <c r="A11" t="s">
        <v>14</v>
      </c>
      <c r="B11" t="s">
        <v>13</v>
      </c>
      <c r="C11" t="s">
        <v>19</v>
      </c>
      <c r="D11" s="2">
        <v>2896</v>
      </c>
      <c r="E11" s="2">
        <v>42730</v>
      </c>
      <c r="F11" s="2">
        <v>29017</v>
      </c>
      <c r="G11" t="s">
        <v>12</v>
      </c>
      <c r="H11" s="2">
        <v>71800</v>
      </c>
      <c r="I11" s="3">
        <v>3.5</v>
      </c>
      <c r="J11" t="s">
        <v>23</v>
      </c>
    </row>
    <row r="12" spans="1:10" x14ac:dyDescent="0.25">
      <c r="A12" t="s">
        <v>14</v>
      </c>
      <c r="B12" t="s">
        <v>13</v>
      </c>
      <c r="C12" t="s">
        <v>19</v>
      </c>
      <c r="D12" s="2">
        <v>3305</v>
      </c>
      <c r="E12" s="2">
        <v>51502</v>
      </c>
      <c r="F12" s="2">
        <v>29902</v>
      </c>
      <c r="G12" t="s">
        <v>12</v>
      </c>
      <c r="H12" s="2">
        <v>89000</v>
      </c>
      <c r="I12" s="3">
        <v>3.5</v>
      </c>
      <c r="J12" t="s">
        <v>23</v>
      </c>
    </row>
    <row r="13" spans="1:10" x14ac:dyDescent="0.25">
      <c r="A13" t="s">
        <v>14</v>
      </c>
      <c r="B13" t="s">
        <v>13</v>
      </c>
      <c r="C13" t="s">
        <v>19</v>
      </c>
      <c r="D13" s="2">
        <v>3831</v>
      </c>
      <c r="E13" s="2">
        <v>61618</v>
      </c>
      <c r="F13" s="2">
        <v>38163</v>
      </c>
      <c r="G13" t="s">
        <v>12</v>
      </c>
      <c r="H13" s="2">
        <v>89000</v>
      </c>
      <c r="I13" s="3">
        <v>4</v>
      </c>
      <c r="J13" t="s">
        <v>23</v>
      </c>
    </row>
    <row r="14" spans="1:10" x14ac:dyDescent="0.25">
      <c r="A14" t="s">
        <v>14</v>
      </c>
      <c r="B14" t="s">
        <v>13</v>
      </c>
      <c r="C14" t="s">
        <v>20</v>
      </c>
      <c r="D14" s="2">
        <v>1775</v>
      </c>
      <c r="E14" s="2">
        <v>32906</v>
      </c>
      <c r="F14" s="2">
        <v>18658</v>
      </c>
      <c r="G14" t="s">
        <v>12</v>
      </c>
      <c r="H14" s="2">
        <v>52800</v>
      </c>
      <c r="I14" s="3">
        <v>2.5</v>
      </c>
      <c r="J14" t="s">
        <v>23</v>
      </c>
    </row>
    <row r="15" spans="1:10" x14ac:dyDescent="0.25">
      <c r="A15" t="s">
        <v>14</v>
      </c>
      <c r="B15" t="s">
        <v>13</v>
      </c>
      <c r="C15" t="s">
        <v>20</v>
      </c>
      <c r="D15" s="2">
        <v>1833</v>
      </c>
      <c r="E15" s="2">
        <v>34978</v>
      </c>
      <c r="F15" s="2">
        <v>19379</v>
      </c>
      <c r="G15" t="s">
        <v>12</v>
      </c>
      <c r="H15" s="2">
        <v>52800</v>
      </c>
      <c r="I15" s="3">
        <v>2.5</v>
      </c>
      <c r="J15" t="s">
        <v>23</v>
      </c>
    </row>
    <row r="16" spans="1:10" x14ac:dyDescent="0.25">
      <c r="A16" t="s">
        <v>14</v>
      </c>
      <c r="B16" t="s">
        <v>13</v>
      </c>
      <c r="C16" t="s">
        <v>20</v>
      </c>
      <c r="D16" s="2">
        <v>2081</v>
      </c>
      <c r="E16" s="2">
        <v>38394</v>
      </c>
      <c r="F16" s="2">
        <v>22826</v>
      </c>
      <c r="G16" t="s">
        <v>12</v>
      </c>
      <c r="H16" s="2">
        <v>52800</v>
      </c>
      <c r="I16" s="3">
        <v>3</v>
      </c>
      <c r="J16" t="s">
        <v>23</v>
      </c>
    </row>
    <row r="17" spans="1:14" x14ac:dyDescent="0.25">
      <c r="A17" t="s">
        <v>14</v>
      </c>
      <c r="B17" t="s">
        <v>22</v>
      </c>
      <c r="C17" t="s">
        <v>27</v>
      </c>
      <c r="D17" s="2">
        <v>3170</v>
      </c>
      <c r="E17" s="2">
        <v>16276</v>
      </c>
      <c r="F17" s="2">
        <v>18846</v>
      </c>
      <c r="G17" t="s">
        <v>26</v>
      </c>
      <c r="H17" s="2">
        <v>24000</v>
      </c>
      <c r="I17" s="3">
        <v>2</v>
      </c>
    </row>
    <row r="18" spans="1:14" x14ac:dyDescent="0.25">
      <c r="A18" t="s">
        <v>14</v>
      </c>
      <c r="B18" t="s">
        <v>28</v>
      </c>
      <c r="C18" t="s">
        <v>32</v>
      </c>
      <c r="D18" s="2">
        <v>3442</v>
      </c>
      <c r="E18" s="2">
        <v>51710</v>
      </c>
      <c r="F18" s="2">
        <v>48684</v>
      </c>
      <c r="G18" t="s">
        <v>29</v>
      </c>
      <c r="H18" s="2">
        <f>39400+46700</f>
        <v>86100</v>
      </c>
      <c r="I18">
        <f>3+3.5</f>
        <v>6.5</v>
      </c>
      <c r="J18" t="s">
        <v>23</v>
      </c>
    </row>
    <row r="19" spans="1:14" x14ac:dyDescent="0.25">
      <c r="A19" t="s">
        <v>14</v>
      </c>
      <c r="B19" t="s">
        <v>33</v>
      </c>
      <c r="C19" t="s">
        <v>34</v>
      </c>
      <c r="D19" s="2">
        <v>1268</v>
      </c>
      <c r="E19" s="2">
        <v>15741</v>
      </c>
      <c r="F19" s="2">
        <f>14297+1384</f>
        <v>15681</v>
      </c>
      <c r="G19" t="s">
        <v>26</v>
      </c>
      <c r="H19" s="2">
        <v>20285</v>
      </c>
      <c r="I19" s="3">
        <v>2</v>
      </c>
      <c r="J19" t="s">
        <v>23</v>
      </c>
    </row>
    <row r="20" spans="1:14" x14ac:dyDescent="0.25">
      <c r="A20" t="s">
        <v>37</v>
      </c>
      <c r="B20" t="s">
        <v>13</v>
      </c>
      <c r="C20" t="s">
        <v>38</v>
      </c>
      <c r="D20" s="2">
        <v>1282</v>
      </c>
      <c r="E20" s="2">
        <v>17196</v>
      </c>
      <c r="F20" s="2">
        <f>27660+3540</f>
        <v>31200</v>
      </c>
      <c r="G20" t="s">
        <v>26</v>
      </c>
      <c r="H20" s="2">
        <v>19700</v>
      </c>
      <c r="I20" s="3">
        <v>3</v>
      </c>
      <c r="J20" t="s">
        <v>39</v>
      </c>
    </row>
    <row r="21" spans="1:14" x14ac:dyDescent="0.25">
      <c r="A21" t="s">
        <v>37</v>
      </c>
      <c r="B21" t="s">
        <v>13</v>
      </c>
      <c r="C21" t="s">
        <v>38</v>
      </c>
      <c r="D21" s="2">
        <v>1080</v>
      </c>
      <c r="E21" s="2">
        <v>17204</v>
      </c>
      <c r="F21" s="2">
        <f>27321+3319</f>
        <v>30640</v>
      </c>
      <c r="G21" t="s">
        <v>26</v>
      </c>
      <c r="H21" s="2">
        <v>19700</v>
      </c>
      <c r="I21" s="3">
        <v>3</v>
      </c>
      <c r="J21" t="s">
        <v>39</v>
      </c>
      <c r="N21" s="4"/>
    </row>
    <row r="22" spans="1:14" x14ac:dyDescent="0.25">
      <c r="A22" t="s">
        <v>37</v>
      </c>
      <c r="B22" t="s">
        <v>13</v>
      </c>
      <c r="C22" t="s">
        <v>38</v>
      </c>
      <c r="D22" s="2">
        <v>1000</v>
      </c>
      <c r="E22" s="2">
        <v>15786</v>
      </c>
      <c r="F22" s="2">
        <f>27139+3106</f>
        <v>30245</v>
      </c>
      <c r="G22" t="s">
        <v>26</v>
      </c>
      <c r="H22" s="2">
        <v>19700</v>
      </c>
      <c r="I22" s="3">
        <v>3</v>
      </c>
      <c r="J22" t="s">
        <v>39</v>
      </c>
      <c r="N22" s="4"/>
    </row>
    <row r="23" spans="1:14" x14ac:dyDescent="0.25">
      <c r="A23" t="s">
        <v>37</v>
      </c>
      <c r="B23" t="s">
        <v>13</v>
      </c>
      <c r="C23" t="s">
        <v>38</v>
      </c>
      <c r="D23" s="2">
        <v>1282</v>
      </c>
      <c r="E23" s="2">
        <v>17196</v>
      </c>
      <c r="F23" s="2">
        <f>29698+3472</f>
        <v>33170</v>
      </c>
      <c r="G23" t="s">
        <v>26</v>
      </c>
      <c r="H23" s="2">
        <v>19700</v>
      </c>
      <c r="I23" s="3">
        <v>3</v>
      </c>
      <c r="J23" t="s">
        <v>39</v>
      </c>
      <c r="N23" s="4"/>
    </row>
    <row r="24" spans="1:14" x14ac:dyDescent="0.25">
      <c r="A24" t="s">
        <v>37</v>
      </c>
      <c r="B24" t="s">
        <v>13</v>
      </c>
      <c r="C24" t="s">
        <v>38</v>
      </c>
      <c r="D24" s="2">
        <v>1282</v>
      </c>
      <c r="E24" s="2">
        <v>15053</v>
      </c>
      <c r="F24" s="2">
        <f>29172+3634</f>
        <v>32806</v>
      </c>
      <c r="G24" t="s">
        <v>26</v>
      </c>
      <c r="H24" s="2">
        <v>19700</v>
      </c>
      <c r="I24" s="3">
        <v>3</v>
      </c>
      <c r="J24" t="s">
        <v>39</v>
      </c>
      <c r="N24" s="4"/>
    </row>
    <row r="25" spans="1:14" x14ac:dyDescent="0.25">
      <c r="A25" t="s">
        <v>37</v>
      </c>
      <c r="B25" t="s">
        <v>13</v>
      </c>
      <c r="C25" t="s">
        <v>38</v>
      </c>
      <c r="D25" s="2">
        <v>1080</v>
      </c>
      <c r="E25" s="2">
        <v>14660</v>
      </c>
      <c r="F25" s="2">
        <f>27670+3320</f>
        <v>30990</v>
      </c>
      <c r="G25" t="s">
        <v>26</v>
      </c>
      <c r="H25" s="2">
        <v>19700</v>
      </c>
      <c r="I25" s="3">
        <v>3</v>
      </c>
      <c r="J25" t="s">
        <v>39</v>
      </c>
      <c r="N25" s="4"/>
    </row>
    <row r="26" spans="1:14" x14ac:dyDescent="0.25">
      <c r="A26" t="s">
        <v>37</v>
      </c>
      <c r="B26" t="s">
        <v>13</v>
      </c>
      <c r="C26" t="s">
        <v>38</v>
      </c>
      <c r="D26" s="2">
        <v>1000</v>
      </c>
      <c r="E26" s="2">
        <v>13539</v>
      </c>
      <c r="F26" s="2">
        <f>27448+3106</f>
        <v>30554</v>
      </c>
      <c r="G26" t="s">
        <v>26</v>
      </c>
      <c r="H26" s="2">
        <v>19700</v>
      </c>
      <c r="I26" s="3">
        <v>3</v>
      </c>
      <c r="J26" t="s">
        <v>39</v>
      </c>
      <c r="N26" s="4"/>
    </row>
    <row r="27" spans="1:14" x14ac:dyDescent="0.25">
      <c r="A27" t="s">
        <v>37</v>
      </c>
      <c r="B27" t="s">
        <v>13</v>
      </c>
      <c r="C27" t="s">
        <v>38</v>
      </c>
      <c r="D27" s="2">
        <v>1282</v>
      </c>
      <c r="E27" s="2">
        <v>15053</v>
      </c>
      <c r="F27" s="2">
        <f>31530+3564</f>
        <v>35094</v>
      </c>
      <c r="G27" t="s">
        <v>26</v>
      </c>
      <c r="H27" s="2">
        <v>19700</v>
      </c>
      <c r="I27" s="3">
        <v>3</v>
      </c>
      <c r="J27" t="s">
        <v>39</v>
      </c>
      <c r="N27" s="4"/>
    </row>
    <row r="28" spans="1:14" x14ac:dyDescent="0.25">
      <c r="A28" t="s">
        <v>37</v>
      </c>
      <c r="B28" t="s">
        <v>13</v>
      </c>
      <c r="C28" t="s">
        <v>38</v>
      </c>
      <c r="D28" s="2">
        <v>1282</v>
      </c>
      <c r="E28" s="2">
        <v>16005</v>
      </c>
      <c r="F28" s="2">
        <f>30231+3633</f>
        <v>33864</v>
      </c>
      <c r="G28" t="s">
        <v>26</v>
      </c>
      <c r="H28" s="2">
        <v>19700</v>
      </c>
      <c r="I28" s="3">
        <v>3</v>
      </c>
      <c r="J28" t="s">
        <v>39</v>
      </c>
      <c r="N28" s="4"/>
    </row>
    <row r="29" spans="1:14" x14ac:dyDescent="0.25">
      <c r="A29" t="s">
        <v>37</v>
      </c>
      <c r="B29" t="s">
        <v>13</v>
      </c>
      <c r="C29" t="s">
        <v>38</v>
      </c>
      <c r="D29" s="2">
        <v>1080</v>
      </c>
      <c r="E29" s="2">
        <v>15461</v>
      </c>
      <c r="F29" s="2">
        <f>28921+3322</f>
        <v>32243</v>
      </c>
      <c r="G29" t="s">
        <v>26</v>
      </c>
      <c r="H29" s="2">
        <v>19700</v>
      </c>
      <c r="I29" s="3">
        <v>3</v>
      </c>
      <c r="J29" t="s">
        <v>39</v>
      </c>
      <c r="N29" s="4"/>
    </row>
    <row r="30" spans="1:14" x14ac:dyDescent="0.25">
      <c r="A30" t="s">
        <v>37</v>
      </c>
      <c r="B30" t="s">
        <v>13</v>
      </c>
      <c r="C30" t="s">
        <v>38</v>
      </c>
      <c r="D30" s="2">
        <v>1000</v>
      </c>
      <c r="E30" s="2">
        <v>14280</v>
      </c>
      <c r="F30" s="2">
        <f>28285+3104</f>
        <v>31389</v>
      </c>
      <c r="G30" t="s">
        <v>26</v>
      </c>
      <c r="H30" s="2">
        <v>19700</v>
      </c>
      <c r="I30" s="3">
        <v>3</v>
      </c>
      <c r="J30" t="s">
        <v>39</v>
      </c>
      <c r="N30" s="4"/>
    </row>
    <row r="31" spans="1:14" x14ac:dyDescent="0.25">
      <c r="A31" t="s">
        <v>37</v>
      </c>
      <c r="B31" t="s">
        <v>13</v>
      </c>
      <c r="C31" t="s">
        <v>38</v>
      </c>
      <c r="D31" s="2">
        <v>1282</v>
      </c>
      <c r="E31" s="2">
        <v>16005</v>
      </c>
      <c r="F31" s="2">
        <f>32397+3564</f>
        <v>35961</v>
      </c>
      <c r="G31" t="s">
        <v>26</v>
      </c>
      <c r="H31" s="2">
        <v>19700</v>
      </c>
      <c r="I31" s="3">
        <v>3</v>
      </c>
      <c r="J31" t="s">
        <v>39</v>
      </c>
      <c r="N31" s="4"/>
    </row>
    <row r="32" spans="1:14" x14ac:dyDescent="0.25">
      <c r="A32" t="s">
        <v>37</v>
      </c>
      <c r="B32" t="s">
        <v>13</v>
      </c>
      <c r="C32" t="s">
        <v>38</v>
      </c>
      <c r="D32">
        <v>1282</v>
      </c>
      <c r="E32" s="2">
        <v>17252</v>
      </c>
      <c r="F32" s="2">
        <f>29014+3341</f>
        <v>32355</v>
      </c>
      <c r="G32" t="s">
        <v>26</v>
      </c>
      <c r="H32" s="2">
        <v>19700</v>
      </c>
      <c r="I32" s="3">
        <v>3</v>
      </c>
      <c r="J32" t="s">
        <v>39</v>
      </c>
      <c r="N32" s="4"/>
    </row>
    <row r="33" spans="1:14" x14ac:dyDescent="0.25">
      <c r="A33" t="s">
        <v>37</v>
      </c>
      <c r="B33" t="s">
        <v>13</v>
      </c>
      <c r="C33" t="s">
        <v>38</v>
      </c>
      <c r="D33">
        <v>792</v>
      </c>
      <c r="E33" s="2">
        <v>11650</v>
      </c>
      <c r="F33" s="2">
        <f>18549+1292</f>
        <v>19841</v>
      </c>
      <c r="G33" t="s">
        <v>26</v>
      </c>
      <c r="H33" s="2">
        <v>14000</v>
      </c>
      <c r="I33" s="3">
        <v>2</v>
      </c>
      <c r="J33" t="s">
        <v>39</v>
      </c>
      <c r="N33" s="4"/>
    </row>
    <row r="34" spans="1:14" x14ac:dyDescent="0.25">
      <c r="A34" t="s">
        <v>37</v>
      </c>
      <c r="B34" t="s">
        <v>13</v>
      </c>
      <c r="C34" t="s">
        <v>38</v>
      </c>
      <c r="D34">
        <v>792</v>
      </c>
      <c r="E34" s="2">
        <v>11650</v>
      </c>
      <c r="F34" s="2">
        <f>18527+1292</f>
        <v>19819</v>
      </c>
      <c r="G34" t="s">
        <v>26</v>
      </c>
      <c r="H34" s="2">
        <v>14000</v>
      </c>
      <c r="I34" s="3">
        <v>2</v>
      </c>
      <c r="J34" t="s">
        <v>39</v>
      </c>
      <c r="N34" s="4"/>
    </row>
    <row r="35" spans="1:14" x14ac:dyDescent="0.25">
      <c r="A35" t="s">
        <v>37</v>
      </c>
      <c r="B35" t="s">
        <v>13</v>
      </c>
      <c r="C35" t="s">
        <v>38</v>
      </c>
      <c r="D35">
        <v>1282</v>
      </c>
      <c r="E35" s="2">
        <v>17252</v>
      </c>
      <c r="F35" s="2">
        <f>28237+3337</f>
        <v>31574</v>
      </c>
      <c r="G35" t="s">
        <v>26</v>
      </c>
      <c r="H35" s="2">
        <v>19700</v>
      </c>
      <c r="I35" s="3">
        <v>3</v>
      </c>
      <c r="J35" t="s">
        <v>39</v>
      </c>
      <c r="N35" s="4"/>
    </row>
    <row r="36" spans="1:14" x14ac:dyDescent="0.25">
      <c r="A36" t="s">
        <v>37</v>
      </c>
      <c r="B36" t="s">
        <v>13</v>
      </c>
      <c r="C36" t="s">
        <v>38</v>
      </c>
      <c r="D36">
        <v>1282</v>
      </c>
      <c r="E36" s="2">
        <v>14684</v>
      </c>
      <c r="F36" s="2">
        <f>30319+3406</f>
        <v>33725</v>
      </c>
      <c r="G36" t="s">
        <v>26</v>
      </c>
      <c r="H36" s="2">
        <v>19700</v>
      </c>
      <c r="I36" s="3">
        <v>3</v>
      </c>
      <c r="J36" t="s">
        <v>39</v>
      </c>
      <c r="N36" s="4"/>
    </row>
    <row r="37" spans="1:14" x14ac:dyDescent="0.25">
      <c r="A37" t="s">
        <v>37</v>
      </c>
      <c r="B37" t="s">
        <v>13</v>
      </c>
      <c r="C37" t="s">
        <v>38</v>
      </c>
      <c r="D37">
        <v>792</v>
      </c>
      <c r="E37" s="2">
        <v>10159</v>
      </c>
      <c r="F37" s="2">
        <f>18955+1293</f>
        <v>20248</v>
      </c>
      <c r="G37" t="s">
        <v>26</v>
      </c>
      <c r="H37" s="2">
        <v>14000</v>
      </c>
      <c r="I37" s="3">
        <v>2</v>
      </c>
      <c r="J37" t="s">
        <v>39</v>
      </c>
      <c r="N37" s="4"/>
    </row>
    <row r="38" spans="1:14" x14ac:dyDescent="0.25">
      <c r="A38" t="s">
        <v>37</v>
      </c>
      <c r="B38" t="s">
        <v>13</v>
      </c>
      <c r="C38" t="s">
        <v>38</v>
      </c>
      <c r="D38">
        <v>792</v>
      </c>
      <c r="E38" s="2">
        <v>10159</v>
      </c>
      <c r="F38" s="2">
        <f>18932+1293</f>
        <v>20225</v>
      </c>
      <c r="G38" t="s">
        <v>26</v>
      </c>
      <c r="H38" s="2">
        <v>14000</v>
      </c>
      <c r="I38" s="3">
        <v>2</v>
      </c>
      <c r="J38" t="s">
        <v>39</v>
      </c>
      <c r="N38" s="4"/>
    </row>
    <row r="39" spans="1:14" x14ac:dyDescent="0.25">
      <c r="A39" t="s">
        <v>37</v>
      </c>
      <c r="B39" t="s">
        <v>13</v>
      </c>
      <c r="C39" t="s">
        <v>38</v>
      </c>
      <c r="D39">
        <v>1282</v>
      </c>
      <c r="E39" s="2">
        <v>14684</v>
      </c>
      <c r="F39" s="2">
        <f>29535+3289</f>
        <v>32824</v>
      </c>
      <c r="G39" t="s">
        <v>26</v>
      </c>
      <c r="H39" s="2">
        <v>19700</v>
      </c>
      <c r="I39" s="3">
        <v>3</v>
      </c>
      <c r="J39" t="s">
        <v>39</v>
      </c>
      <c r="N39" s="4"/>
    </row>
    <row r="40" spans="1:14" x14ac:dyDescent="0.25">
      <c r="A40" t="s">
        <v>37</v>
      </c>
      <c r="B40" t="s">
        <v>13</v>
      </c>
      <c r="C40" t="s">
        <v>38</v>
      </c>
      <c r="D40">
        <v>1282</v>
      </c>
      <c r="E40" s="2">
        <v>15636</v>
      </c>
      <c r="F40" s="2">
        <f>31448+3601</f>
        <v>35049</v>
      </c>
      <c r="G40" t="s">
        <v>26</v>
      </c>
      <c r="H40" s="2">
        <v>19700</v>
      </c>
      <c r="I40" s="3">
        <v>3</v>
      </c>
      <c r="J40" t="s">
        <v>39</v>
      </c>
      <c r="N40" s="4"/>
    </row>
    <row r="41" spans="1:14" x14ac:dyDescent="0.25">
      <c r="A41" t="s">
        <v>37</v>
      </c>
      <c r="B41" t="s">
        <v>13</v>
      </c>
      <c r="C41" t="s">
        <v>38</v>
      </c>
      <c r="D41">
        <v>792</v>
      </c>
      <c r="E41" s="2">
        <v>10747</v>
      </c>
      <c r="F41" s="2">
        <f>19229+1296</f>
        <v>20525</v>
      </c>
      <c r="G41" t="s">
        <v>26</v>
      </c>
      <c r="H41" s="2">
        <v>14000</v>
      </c>
      <c r="I41" s="3">
        <v>2</v>
      </c>
      <c r="J41" t="s">
        <v>39</v>
      </c>
      <c r="N41" s="4"/>
    </row>
    <row r="42" spans="1:14" x14ac:dyDescent="0.25">
      <c r="A42" t="s">
        <v>37</v>
      </c>
      <c r="B42" t="s">
        <v>13</v>
      </c>
      <c r="C42" t="s">
        <v>38</v>
      </c>
      <c r="D42">
        <v>792</v>
      </c>
      <c r="E42" s="2">
        <v>10747</v>
      </c>
      <c r="F42" s="2">
        <f>19212+1303</f>
        <v>20515</v>
      </c>
      <c r="G42" t="s">
        <v>26</v>
      </c>
      <c r="H42" s="2">
        <v>14000</v>
      </c>
      <c r="I42" s="3">
        <v>2</v>
      </c>
      <c r="J42" t="s">
        <v>39</v>
      </c>
      <c r="N42" s="4"/>
    </row>
    <row r="43" spans="1:14" x14ac:dyDescent="0.25">
      <c r="A43" t="s">
        <v>37</v>
      </c>
      <c r="B43" t="s">
        <v>13</v>
      </c>
      <c r="C43" t="s">
        <v>38</v>
      </c>
      <c r="D43">
        <v>1282</v>
      </c>
      <c r="E43" s="2">
        <v>14684</v>
      </c>
      <c r="F43" s="2">
        <f>29535+3289</f>
        <v>32824</v>
      </c>
      <c r="G43" t="s">
        <v>26</v>
      </c>
      <c r="H43" s="2">
        <v>19700</v>
      </c>
      <c r="I43" s="3">
        <v>3</v>
      </c>
      <c r="J43" t="s">
        <v>39</v>
      </c>
      <c r="N43" s="4"/>
    </row>
    <row r="44" spans="1:14" x14ac:dyDescent="0.25">
      <c r="D44" s="2"/>
      <c r="H44" s="2"/>
      <c r="N44" s="4"/>
    </row>
    <row r="45" spans="1:14" x14ac:dyDescent="0.25">
      <c r="D45" s="2"/>
      <c r="H45" s="2"/>
    </row>
    <row r="46" spans="1:14" x14ac:dyDescent="0.25">
      <c r="D46" s="2"/>
      <c r="H46" s="2"/>
    </row>
    <row r="47" spans="1:14" x14ac:dyDescent="0.25">
      <c r="D47" s="2"/>
      <c r="H47" s="2"/>
    </row>
    <row r="48" spans="1:14" x14ac:dyDescent="0.25">
      <c r="A48" t="s">
        <v>14</v>
      </c>
      <c r="B48" t="s">
        <v>21</v>
      </c>
      <c r="D48" s="2"/>
      <c r="H48" s="2"/>
      <c r="J48" t="s">
        <v>36</v>
      </c>
    </row>
    <row r="49" spans="4:10" x14ac:dyDescent="0.25">
      <c r="D49" s="2"/>
      <c r="H49" s="2"/>
      <c r="J49" t="s">
        <v>30</v>
      </c>
    </row>
    <row r="50" spans="4:10" x14ac:dyDescent="0.25">
      <c r="D50" s="2"/>
      <c r="H50" s="2"/>
      <c r="J50" t="s">
        <v>35</v>
      </c>
    </row>
    <row r="51" spans="4:10" x14ac:dyDescent="0.25">
      <c r="D51" s="2"/>
      <c r="H51" s="2"/>
      <c r="J51" t="s">
        <v>30</v>
      </c>
    </row>
    <row r="52" spans="4:10" x14ac:dyDescent="0.25">
      <c r="D52" s="2"/>
      <c r="H52" s="2"/>
      <c r="J52" t="s">
        <v>30</v>
      </c>
    </row>
    <row r="53" spans="4:10" x14ac:dyDescent="0.25">
      <c r="D53" s="2"/>
      <c r="H53" s="2"/>
      <c r="J53" t="s">
        <v>31</v>
      </c>
    </row>
    <row r="54" spans="4:10" x14ac:dyDescent="0.25">
      <c r="D54" s="2"/>
      <c r="H54" s="2"/>
      <c r="J54" t="s">
        <v>30</v>
      </c>
    </row>
    <row r="55" spans="4:10" x14ac:dyDescent="0.25">
      <c r="D55" s="2"/>
      <c r="H55" s="2"/>
      <c r="J55" t="s">
        <v>31</v>
      </c>
    </row>
    <row r="56" spans="4:10" x14ac:dyDescent="0.25">
      <c r="D56" s="2"/>
      <c r="H56" s="2"/>
      <c r="J56" t="s">
        <v>30</v>
      </c>
    </row>
    <row r="57" spans="4:10" x14ac:dyDescent="0.25">
      <c r="D57" s="2"/>
      <c r="H57" s="2"/>
    </row>
    <row r="58" spans="4:10" x14ac:dyDescent="0.25">
      <c r="D58" s="2"/>
      <c r="H58" s="2"/>
    </row>
  </sheetData>
  <mergeCells count="2">
    <mergeCell ref="E2:F2"/>
    <mergeCell ref="H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78C835-ECF2-46BC-8955-3811DEE07F0B}"/>
</file>

<file path=customXml/itemProps2.xml><?xml version="1.0" encoding="utf-8"?>
<ds:datastoreItem xmlns:ds="http://schemas.openxmlformats.org/officeDocument/2006/customXml" ds:itemID="{7022AC2B-14B0-4308-80E7-C75471915A46}"/>
</file>

<file path=customXml/itemProps3.xml><?xml version="1.0" encoding="utf-8"?>
<ds:datastoreItem xmlns:ds="http://schemas.openxmlformats.org/officeDocument/2006/customXml" ds:itemID="{EFF9C855-E9CA-40DB-B41E-DFDA7D0922D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Hoeschele</dc:creator>
  <cp:lastModifiedBy>Marshall B. Hunt</cp:lastModifiedBy>
  <dcterms:created xsi:type="dcterms:W3CDTF">2015-07-02T17:35:07Z</dcterms:created>
  <dcterms:modified xsi:type="dcterms:W3CDTF">2015-07-08T23:01:36Z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