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whitneypope/Desktop/"/>
    </mc:Choice>
  </mc:AlternateContent>
  <bookViews>
    <workbookView xWindow="0" yWindow="460" windowWidth="20640" windowHeight="6680"/>
  </bookViews>
  <sheets>
    <sheet name="Portfolio Budget" sheetId="1" r:id="rId1"/>
    <sheet name="2018 Subprogram Est." sheetId="2" r:id="rId2"/>
  </sheets>
  <externalReferences>
    <externalReference r:id="rId3"/>
  </externalReferences>
  <definedNames>
    <definedName name="CommitmentSelect">[1]DateSelect!$A$6</definedName>
    <definedName name="SCGAggEnd" localSheetId="0">#REF!</definedName>
    <definedName name="SCGAggEnd">#REF!</definedName>
    <definedName name="SCGMktSector" localSheetId="0">#REF!</definedName>
    <definedName name="SCGMktSector">#REF!</definedName>
    <definedName name="SCGPgmSum" localSheetId="0">#REF!</definedName>
    <definedName name="SCGPgmSum">#REF!</definedName>
    <definedName name="sdgeAggEnd" localSheetId="0">#REF!</definedName>
    <definedName name="sdgeAggEnd">#REF!</definedName>
    <definedName name="sdgeMktSector" localSheetId="0">#REF!</definedName>
    <definedName name="sdgeMktSector">#REF!</definedName>
    <definedName name="SDGEPgmSum" localSheetId="0">#REF!</definedName>
    <definedName name="SDGEPgmSum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4" i="2"/>
  <c r="I14" i="2"/>
  <c r="H14" i="2"/>
  <c r="F14" i="2"/>
  <c r="E14" i="2"/>
  <c r="G14" i="2"/>
  <c r="D14" i="2"/>
  <c r="I12" i="2"/>
  <c r="I11" i="2"/>
  <c r="I10" i="2"/>
  <c r="I9" i="2"/>
  <c r="I8" i="2"/>
  <c r="I7" i="2"/>
  <c r="L158" i="1"/>
  <c r="M158" i="1"/>
  <c r="L157" i="1"/>
  <c r="M157" i="1"/>
  <c r="L156" i="1"/>
  <c r="M156" i="1"/>
  <c r="L155" i="1"/>
  <c r="M155" i="1"/>
  <c r="K154" i="1"/>
  <c r="J154" i="1"/>
  <c r="I154" i="1"/>
  <c r="H154" i="1"/>
  <c r="G154" i="1"/>
  <c r="F154" i="1"/>
  <c r="E154" i="1"/>
  <c r="D154" i="1"/>
  <c r="C154" i="1"/>
  <c r="L143" i="1"/>
  <c r="M143" i="1"/>
  <c r="L142" i="1"/>
  <c r="M142" i="1"/>
  <c r="L141" i="1"/>
  <c r="M141" i="1"/>
  <c r="L140" i="1"/>
  <c r="L139" i="1"/>
  <c r="K139" i="1"/>
  <c r="J139" i="1"/>
  <c r="I139" i="1"/>
  <c r="H139" i="1"/>
  <c r="G139" i="1"/>
  <c r="F139" i="1"/>
  <c r="E139" i="1"/>
  <c r="D139" i="1"/>
  <c r="C139" i="1"/>
  <c r="L128" i="1"/>
  <c r="M128" i="1"/>
  <c r="L127" i="1"/>
  <c r="M127" i="1"/>
  <c r="L126" i="1"/>
  <c r="M126" i="1"/>
  <c r="L125" i="1"/>
  <c r="M125" i="1"/>
  <c r="L124" i="1"/>
  <c r="K124" i="1"/>
  <c r="J124" i="1"/>
  <c r="I124" i="1"/>
  <c r="H124" i="1"/>
  <c r="G124" i="1"/>
  <c r="F124" i="1"/>
  <c r="E124" i="1"/>
  <c r="D124" i="1"/>
  <c r="C124" i="1"/>
  <c r="L113" i="1"/>
  <c r="M113" i="1"/>
  <c r="L112" i="1"/>
  <c r="M112" i="1"/>
  <c r="L111" i="1"/>
  <c r="L110" i="1"/>
  <c r="L109" i="1"/>
  <c r="M110" i="1"/>
  <c r="K109" i="1"/>
  <c r="J109" i="1"/>
  <c r="I109" i="1"/>
  <c r="H109" i="1"/>
  <c r="G109" i="1"/>
  <c r="F109" i="1"/>
  <c r="E109" i="1"/>
  <c r="D109" i="1"/>
  <c r="C109" i="1"/>
  <c r="L98" i="1"/>
  <c r="M98" i="1"/>
  <c r="L97" i="1"/>
  <c r="M97" i="1"/>
  <c r="L96" i="1"/>
  <c r="M96" i="1"/>
  <c r="L95" i="1"/>
  <c r="M95" i="1"/>
  <c r="K94" i="1"/>
  <c r="J94" i="1"/>
  <c r="I94" i="1"/>
  <c r="H94" i="1"/>
  <c r="G94" i="1"/>
  <c r="F94" i="1"/>
  <c r="E94" i="1"/>
  <c r="D94" i="1"/>
  <c r="C94" i="1"/>
  <c r="L83" i="1"/>
  <c r="M83" i="1"/>
  <c r="L82" i="1"/>
  <c r="M82" i="1"/>
  <c r="L81" i="1"/>
  <c r="M81" i="1"/>
  <c r="L80" i="1"/>
  <c r="L79" i="1"/>
  <c r="K79" i="1"/>
  <c r="J79" i="1"/>
  <c r="I79" i="1"/>
  <c r="H79" i="1"/>
  <c r="G79" i="1"/>
  <c r="F79" i="1"/>
  <c r="E79" i="1"/>
  <c r="D79" i="1"/>
  <c r="C79" i="1"/>
  <c r="L68" i="1"/>
  <c r="M68" i="1"/>
  <c r="L67" i="1"/>
  <c r="M67" i="1"/>
  <c r="L66" i="1"/>
  <c r="M66" i="1"/>
  <c r="L65" i="1"/>
  <c r="M65" i="1"/>
  <c r="M64" i="1"/>
  <c r="L64" i="1"/>
  <c r="K64" i="1"/>
  <c r="J64" i="1"/>
  <c r="I64" i="1"/>
  <c r="H64" i="1"/>
  <c r="G64" i="1"/>
  <c r="F64" i="1"/>
  <c r="E64" i="1"/>
  <c r="D64" i="1"/>
  <c r="C64" i="1"/>
  <c r="L53" i="1"/>
  <c r="M53" i="1"/>
  <c r="K52" i="1"/>
  <c r="J52" i="1"/>
  <c r="I52" i="1"/>
  <c r="H52" i="1"/>
  <c r="G52" i="1"/>
  <c r="F52" i="1"/>
  <c r="E52" i="1"/>
  <c r="D52" i="1"/>
  <c r="C52" i="1"/>
  <c r="L52" i="1"/>
  <c r="M52" i="1"/>
  <c r="K51" i="1"/>
  <c r="J51" i="1"/>
  <c r="I51" i="1"/>
  <c r="I50" i="1"/>
  <c r="I49" i="1"/>
  <c r="H51" i="1"/>
  <c r="G51" i="1"/>
  <c r="F51" i="1"/>
  <c r="E51" i="1"/>
  <c r="E50" i="1"/>
  <c r="E49" i="1"/>
  <c r="D51" i="1"/>
  <c r="C51" i="1"/>
  <c r="L51" i="1"/>
  <c r="M51" i="1"/>
  <c r="K50" i="1"/>
  <c r="K49" i="1"/>
  <c r="J50" i="1"/>
  <c r="H50" i="1"/>
  <c r="H49" i="1"/>
  <c r="G50" i="1"/>
  <c r="G49" i="1"/>
  <c r="F50" i="1"/>
  <c r="D50" i="1"/>
  <c r="D49" i="1"/>
  <c r="C50" i="1"/>
  <c r="L50" i="1"/>
  <c r="M50" i="1"/>
  <c r="J49" i="1"/>
  <c r="F49" i="1"/>
  <c r="L38" i="1"/>
  <c r="M38" i="1"/>
  <c r="L37" i="1"/>
  <c r="M37" i="1"/>
  <c r="L36" i="1"/>
  <c r="M36" i="1"/>
  <c r="L35" i="1"/>
  <c r="M35" i="1"/>
  <c r="K34" i="1"/>
  <c r="J34" i="1"/>
  <c r="I34" i="1"/>
  <c r="H34" i="1"/>
  <c r="G34" i="1"/>
  <c r="F34" i="1"/>
  <c r="E34" i="1"/>
  <c r="D34" i="1"/>
  <c r="C34" i="1"/>
  <c r="L34" i="1"/>
  <c r="L23" i="1"/>
  <c r="M23" i="1"/>
  <c r="L22" i="1"/>
  <c r="M22" i="1"/>
  <c r="L21" i="1"/>
  <c r="M21" i="1"/>
  <c r="L20" i="1"/>
  <c r="M20" i="1"/>
  <c r="M19" i="1"/>
  <c r="L19" i="1"/>
  <c r="K19" i="1"/>
  <c r="J19" i="1"/>
  <c r="I19" i="1"/>
  <c r="H19" i="1"/>
  <c r="G19" i="1"/>
  <c r="F19" i="1"/>
  <c r="E19" i="1"/>
  <c r="D19" i="1"/>
  <c r="C19" i="1"/>
  <c r="L8" i="1"/>
  <c r="M8" i="1"/>
  <c r="L7" i="1"/>
  <c r="M7" i="1"/>
  <c r="L6" i="1"/>
  <c r="M6" i="1"/>
  <c r="L5" i="1"/>
  <c r="M5" i="1"/>
  <c r="M4" i="1"/>
  <c r="K4" i="1"/>
  <c r="J4" i="1"/>
  <c r="I4" i="1"/>
  <c r="H4" i="1"/>
  <c r="G4" i="1"/>
  <c r="F4" i="1"/>
  <c r="E4" i="1"/>
  <c r="D4" i="1"/>
  <c r="C4" i="1"/>
  <c r="M111" i="1"/>
  <c r="M109" i="1"/>
  <c r="M94" i="1"/>
  <c r="M34" i="1"/>
  <c r="M49" i="1"/>
  <c r="M124" i="1"/>
  <c r="M154" i="1"/>
  <c r="L4" i="1"/>
  <c r="C49" i="1"/>
  <c r="L49" i="1"/>
  <c r="M80" i="1"/>
  <c r="M79" i="1"/>
  <c r="L94" i="1"/>
  <c r="M140" i="1"/>
  <c r="M139" i="1"/>
  <c r="L154" i="1"/>
</calcChain>
</file>

<file path=xl/sharedStrings.xml><?xml version="1.0" encoding="utf-8"?>
<sst xmlns="http://schemas.openxmlformats.org/spreadsheetml/2006/main" count="273" uniqueCount="49">
  <si>
    <t>PY 2015 Actual Spent</t>
  </si>
  <si>
    <t>Residential</t>
  </si>
  <si>
    <t>Commercial</t>
  </si>
  <si>
    <t>Industrial</t>
  </si>
  <si>
    <t>Agriculture</t>
  </si>
  <si>
    <t>Public</t>
  </si>
  <si>
    <t>C&amp;S</t>
  </si>
  <si>
    <t>ET</t>
  </si>
  <si>
    <t>WE&amp;T</t>
  </si>
  <si>
    <t>Finance</t>
  </si>
  <si>
    <t>Total Portfolio</t>
  </si>
  <si>
    <t>Total Cost</t>
  </si>
  <si>
    <t>Admin</t>
  </si>
  <si>
    <t>M&amp;O</t>
  </si>
  <si>
    <t>Non-Incentive Implementation</t>
  </si>
  <si>
    <t xml:space="preserve">Incentive Implementation </t>
  </si>
  <si>
    <t>EM&amp;V-CPUC</t>
  </si>
  <si>
    <t>SoCalREN</t>
  </si>
  <si>
    <t>PY 2017 Proposed</t>
  </si>
  <si>
    <t>PY 2021 Forecast</t>
  </si>
  <si>
    <t>PY 2022 Forecast</t>
  </si>
  <si>
    <t>PY 2023 Forecast</t>
  </si>
  <si>
    <t>PY 2024 Forecast</t>
  </si>
  <si>
    <t>PY 2025 Forecast</t>
  </si>
  <si>
    <t>EM&amp;V- SCG</t>
  </si>
  <si>
    <t>SW ME&amp;O</t>
  </si>
  <si>
    <t>FIN-New Financing Offerings</t>
  </si>
  <si>
    <t>PY 2016 Budget</t>
  </si>
  <si>
    <t>PY 2020 Forecast</t>
  </si>
  <si>
    <t>PY 2019 Forecast</t>
  </si>
  <si>
    <t>PY 2018 Forecast</t>
  </si>
  <si>
    <t>Note: SW ME&amp;O and New Financing Offering programs are considered below the line information for EE Portfolio</t>
  </si>
  <si>
    <t>Total Portfolio with EM&amp;V(CPUC,SCG), SoCalREN, SW ME&amp;O and New Fin Offering</t>
  </si>
  <si>
    <t>Energy Efficiency Portfolio Budget Forecast 2015-2025</t>
  </si>
  <si>
    <t>PAC</t>
  </si>
  <si>
    <t>TRC/PAC Benefit</t>
  </si>
  <si>
    <t>TRC Cost</t>
  </si>
  <si>
    <t>PAC Cost</t>
  </si>
  <si>
    <t>Agricultural</t>
  </si>
  <si>
    <t>Therms</t>
  </si>
  <si>
    <t>Cross-Cutting: C&amp;S</t>
  </si>
  <si>
    <t>Cost per Therm</t>
  </si>
  <si>
    <t>-</t>
  </si>
  <si>
    <t>Other</t>
  </si>
  <si>
    <t>Energy Efficiency Sector</t>
  </si>
  <si>
    <t>Total</t>
  </si>
  <si>
    <t>2018-2020 (FORECAST)</t>
  </si>
  <si>
    <t xml:space="preserve">2018-2020 Total Budget </t>
  </si>
  <si>
    <t>TRC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</si>
</sst>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0" fontId="3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167" fontId="4" fillId="0" borderId="5" xfId="2" applyNumberFormat="1" applyFont="1" applyBorder="1"/>
    <xf numFmtId="167" fontId="6" fillId="0" borderId="6" xfId="2" applyNumberFormat="1" applyFont="1" applyBorder="1"/>
    <xf numFmtId="167" fontId="3" fillId="0" borderId="5" xfId="2" applyNumberFormat="1" applyFont="1" applyBorder="1"/>
    <xf numFmtId="167" fontId="3" fillId="0" borderId="6" xfId="2" applyNumberFormat="1" applyFont="1" applyBorder="1"/>
    <xf numFmtId="0" fontId="5" fillId="0" borderId="4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167" fontId="3" fillId="0" borderId="8" xfId="2" applyNumberFormat="1" applyFont="1" applyBorder="1"/>
    <xf numFmtId="167" fontId="3" fillId="0" borderId="9" xfId="2" applyNumberFormat="1" applyFont="1" applyBorder="1"/>
    <xf numFmtId="167" fontId="4" fillId="0" borderId="6" xfId="2" applyNumberFormat="1" applyFont="1" applyBorder="1"/>
    <xf numFmtId="0" fontId="5" fillId="0" borderId="10" xfId="1" applyFont="1" applyBorder="1" applyAlignment="1">
      <alignment vertical="center"/>
    </xf>
    <xf numFmtId="167" fontId="3" fillId="0" borderId="11" xfId="2" applyNumberFormat="1" applyFont="1" applyBorder="1"/>
    <xf numFmtId="167" fontId="3" fillId="0" borderId="12" xfId="2" applyNumberFormat="1" applyFont="1" applyBorder="1"/>
    <xf numFmtId="167" fontId="4" fillId="0" borderId="13" xfId="2" applyNumberFormat="1" applyFont="1" applyBorder="1"/>
    <xf numFmtId="167" fontId="3" fillId="0" borderId="0" xfId="1" applyNumberFormat="1" applyFont="1"/>
    <xf numFmtId="3" fontId="3" fillId="0" borderId="0" xfId="1" applyNumberFormat="1" applyFont="1"/>
    <xf numFmtId="0" fontId="5" fillId="0" borderId="0" xfId="1" applyFont="1" applyBorder="1" applyAlignment="1">
      <alignment vertical="center"/>
    </xf>
    <xf numFmtId="167" fontId="3" fillId="0" borderId="0" xfId="2" applyNumberFormat="1" applyFont="1" applyBorder="1"/>
    <xf numFmtId="167" fontId="4" fillId="0" borderId="0" xfId="2" applyNumberFormat="1" applyFont="1" applyBorder="1"/>
    <xf numFmtId="0" fontId="9" fillId="5" borderId="0" xfId="4" applyNumberFormat="1" applyFont="1" applyFill="1" applyBorder="1" applyAlignment="1">
      <alignment horizontal="center" wrapText="1"/>
    </xf>
    <xf numFmtId="0" fontId="9" fillId="6" borderId="16" xfId="4" applyNumberFormat="1" applyFont="1" applyFill="1" applyBorder="1" applyAlignment="1">
      <alignment horizontal="center" vertical="center" wrapText="1"/>
    </xf>
    <xf numFmtId="0" fontId="9" fillId="6" borderId="17" xfId="4" applyNumberFormat="1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left" vertical="center"/>
    </xf>
    <xf numFmtId="164" fontId="10" fillId="7" borderId="18" xfId="0" applyNumberFormat="1" applyFont="1" applyFill="1" applyBorder="1" applyAlignment="1">
      <alignment horizontal="right" vertical="center"/>
    </xf>
    <xf numFmtId="164" fontId="11" fillId="8" borderId="18" xfId="3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vertical="center"/>
    </xf>
    <xf numFmtId="164" fontId="12" fillId="0" borderId="17" xfId="4" applyNumberFormat="1" applyFont="1" applyFill="1" applyBorder="1" applyAlignment="1">
      <alignment horizontal="right" vertical="center"/>
    </xf>
    <xf numFmtId="168" fontId="12" fillId="0" borderId="16" xfId="3" applyNumberFormat="1" applyFont="1" applyFill="1" applyBorder="1" applyAlignment="1">
      <alignment horizontal="right" vertical="center" wrapText="1"/>
    </xf>
    <xf numFmtId="166" fontId="12" fillId="0" borderId="16" xfId="3" applyNumberFormat="1" applyFont="1" applyFill="1" applyBorder="1" applyAlignment="1">
      <alignment horizontal="right" vertical="center" wrapText="1"/>
    </xf>
    <xf numFmtId="169" fontId="12" fillId="0" borderId="16" xfId="3" applyNumberFormat="1" applyFont="1" applyFill="1" applyBorder="1" applyAlignment="1">
      <alignment horizontal="right" vertical="center" wrapText="1"/>
    </xf>
    <xf numFmtId="166" fontId="12" fillId="0" borderId="17" xfId="3" applyNumberFormat="1" applyFont="1" applyFill="1" applyBorder="1" applyAlignment="1">
      <alignment horizontal="right" vertical="center" wrapText="1"/>
    </xf>
    <xf numFmtId="0" fontId="12" fillId="3" borderId="17" xfId="5" applyFont="1" applyFill="1" applyBorder="1" applyAlignment="1">
      <alignment vertical="center"/>
    </xf>
    <xf numFmtId="167" fontId="10" fillId="8" borderId="17" xfId="3" applyNumberFormat="1" applyFont="1" applyFill="1" applyBorder="1" applyAlignment="1">
      <alignment horizontal="right" vertical="center"/>
    </xf>
    <xf numFmtId="168" fontId="10" fillId="8" borderId="17" xfId="3" applyNumberFormat="1" applyFont="1" applyFill="1" applyBorder="1" applyAlignment="1">
      <alignment horizontal="right" vertical="center" wrapText="1"/>
    </xf>
    <xf numFmtId="166" fontId="10" fillId="8" borderId="17" xfId="3" applyNumberFormat="1" applyFont="1" applyFill="1" applyBorder="1" applyAlignment="1">
      <alignment horizontal="right" vertical="center" wrapText="1"/>
    </xf>
    <xf numFmtId="167" fontId="10" fillId="8" borderId="17" xfId="4" applyNumberFormat="1" applyFont="1" applyFill="1" applyBorder="1" applyAlignment="1">
      <alignment horizontal="right" vertical="center" wrapText="1"/>
    </xf>
    <xf numFmtId="169" fontId="10" fillId="8" borderId="17" xfId="3" applyNumberFormat="1" applyFont="1" applyFill="1" applyBorder="1" applyAlignment="1">
      <alignment horizontal="right" vertical="center" wrapText="1"/>
    </xf>
    <xf numFmtId="164" fontId="12" fillId="0" borderId="21" xfId="3" applyNumberFormat="1" applyFont="1" applyFill="1" applyBorder="1" applyAlignment="1">
      <alignment horizontal="right" vertical="center" wrapText="1"/>
    </xf>
    <xf numFmtId="166" fontId="12" fillId="0" borderId="21" xfId="3" applyNumberFormat="1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vertical="center"/>
    </xf>
    <xf numFmtId="164" fontId="12" fillId="0" borderId="21" xfId="4" applyNumberFormat="1" applyFont="1" applyFill="1" applyBorder="1" applyAlignment="1">
      <alignment horizontal="right" vertical="center"/>
    </xf>
    <xf numFmtId="0" fontId="0" fillId="0" borderId="0" xfId="0" applyFill="1"/>
    <xf numFmtId="0" fontId="14" fillId="0" borderId="0" xfId="0" applyFont="1" applyFill="1" applyBorder="1" applyAlignment="1"/>
    <xf numFmtId="165" fontId="0" fillId="0" borderId="0" xfId="0" applyNumberFormat="1" applyFill="1"/>
    <xf numFmtId="0" fontId="8" fillId="3" borderId="0" xfId="0" applyNumberFormat="1" applyFont="1" applyFill="1" applyBorder="1" applyAlignment="1">
      <alignment vertical="center"/>
    </xf>
    <xf numFmtId="164" fontId="11" fillId="8" borderId="19" xfId="3" applyNumberFormat="1" applyFont="1" applyFill="1" applyBorder="1" applyAlignment="1">
      <alignment horizontal="center" vertical="center" wrapText="1"/>
    </xf>
    <xf numFmtId="164" fontId="11" fillId="8" borderId="20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3" borderId="0" xfId="0" applyNumberFormat="1" applyFont="1" applyFill="1" applyBorder="1" applyAlignment="1">
      <alignment horizontal="center" vertical="center"/>
    </xf>
    <xf numFmtId="0" fontId="9" fillId="4" borderId="14" xfId="4" applyNumberFormat="1" applyFont="1" applyFill="1" applyBorder="1" applyAlignment="1">
      <alignment horizontal="center" vertical="center"/>
    </xf>
    <xf numFmtId="0" fontId="9" fillId="4" borderId="16" xfId="4" applyNumberFormat="1" applyFont="1" applyFill="1" applyBorder="1" applyAlignment="1">
      <alignment horizontal="center" vertical="center"/>
    </xf>
    <xf numFmtId="0" fontId="9" fillId="5" borderId="15" xfId="4" applyNumberFormat="1" applyFont="1" applyFill="1" applyBorder="1" applyAlignment="1">
      <alignment horizontal="center" wrapText="1"/>
    </xf>
  </cellXfs>
  <cellStyles count="6">
    <cellStyle name="Comma" xfId="3" builtinId="3"/>
    <cellStyle name="Currency" xfId="4" builtinId="4"/>
    <cellStyle name="Currency 3" xfId="2"/>
    <cellStyle name="Normal" xfId="0" builtinId="0"/>
    <cellStyle name="Normal 2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eee1/Documents/Eric/Annual%20Planning/2017%20EE%20Planning/Financial%20Tracking%20-%205_31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ateSelect"/>
      <sheetName val="EE_Expenditures"/>
      <sheetName val="Finances_Pipeline"/>
    </sheetNames>
    <sheetDataSet>
      <sheetData sheetId="0" refreshError="1"/>
      <sheetData sheetId="1">
        <row r="6">
          <cell r="A6" t="str">
            <v>Apr 30 2016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tabSelected="1" workbookViewId="0">
      <pane xSplit="2" topLeftCell="C1" activePane="topRight" state="frozen"/>
      <selection activeCell="B1" sqref="B1"/>
      <selection pane="topRight" activeCell="E36" sqref="E36"/>
    </sheetView>
  </sheetViews>
  <sheetFormatPr baseColWidth="10" defaultColWidth="9.83203125" defaultRowHeight="11" x14ac:dyDescent="0.15"/>
  <cols>
    <col min="1" max="1" width="9.83203125" style="1" customWidth="1"/>
    <col min="2" max="2" width="22.33203125" style="1" customWidth="1"/>
    <col min="3" max="3" width="14.83203125" style="1" customWidth="1"/>
    <col min="4" max="4" width="14.1640625" style="1" bestFit="1" customWidth="1"/>
    <col min="5" max="5" width="13.5" style="1" bestFit="1" customWidth="1"/>
    <col min="6" max="6" width="12" style="1" customWidth="1"/>
    <col min="7" max="7" width="13.5" style="1" bestFit="1" customWidth="1"/>
    <col min="8" max="9" width="12" style="1" customWidth="1"/>
    <col min="10" max="11" width="13.1640625" style="1" bestFit="1" customWidth="1"/>
    <col min="12" max="12" width="14.5" style="1" bestFit="1" customWidth="1"/>
    <col min="13" max="13" width="20.6640625" style="1" customWidth="1"/>
    <col min="14" max="14" width="9.83203125" style="1"/>
    <col min="15" max="15" width="10.5" style="1" bestFit="1" customWidth="1"/>
    <col min="16" max="16" width="9.83203125" style="1"/>
    <col min="17" max="17" width="10.5" style="1" bestFit="1" customWidth="1"/>
    <col min="18" max="16384" width="9.83203125" style="1"/>
  </cols>
  <sheetData>
    <row r="1" spans="2:15" ht="19" x14ac:dyDescent="0.25">
      <c r="B1" s="53" t="s">
        <v>33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5" ht="12" thickBot="1" x14ac:dyDescent="0.2"/>
    <row r="3" spans="2:15" ht="34" thickBot="1" x14ac:dyDescent="0.2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  <c r="K3" s="3" t="s">
        <v>9</v>
      </c>
      <c r="L3" s="4" t="s">
        <v>10</v>
      </c>
      <c r="M3" s="5" t="s">
        <v>32</v>
      </c>
    </row>
    <row r="4" spans="2:15" ht="15" thickBot="1" x14ac:dyDescent="0.25">
      <c r="B4" s="6" t="s">
        <v>11</v>
      </c>
      <c r="C4" s="7">
        <f>SUM(C5:C9)</f>
        <v>29308236.350790493</v>
      </c>
      <c r="D4" s="7">
        <f t="shared" ref="D4:L4" si="0">SUM(D5:D9)</f>
        <v>13188848.241585542</v>
      </c>
      <c r="E4" s="7">
        <f t="shared" si="0"/>
        <v>9589647.3351513036</v>
      </c>
      <c r="F4" s="7">
        <f t="shared" si="0"/>
        <v>1473180.3469773086</v>
      </c>
      <c r="G4" s="7">
        <f t="shared" si="0"/>
        <v>4354880.9961744053</v>
      </c>
      <c r="H4" s="7">
        <f t="shared" si="0"/>
        <v>552494.07795454224</v>
      </c>
      <c r="I4" s="7">
        <f t="shared" si="0"/>
        <v>1599865.4220895281</v>
      </c>
      <c r="J4" s="7">
        <f t="shared" si="0"/>
        <v>3600324.9410272278</v>
      </c>
      <c r="K4" s="7">
        <f t="shared" si="0"/>
        <v>1678512.2965588467</v>
      </c>
      <c r="L4" s="7">
        <f t="shared" si="0"/>
        <v>65345990.008309193</v>
      </c>
      <c r="M4" s="8">
        <f>SUM(M5:M14)</f>
        <v>69421573.009999797</v>
      </c>
    </row>
    <row r="5" spans="2:15" ht="12" thickBot="1" x14ac:dyDescent="0.2">
      <c r="B5" s="6" t="s">
        <v>12</v>
      </c>
      <c r="C5" s="9">
        <v>2013717.8007906959</v>
      </c>
      <c r="D5" s="9">
        <v>1592552.6249189246</v>
      </c>
      <c r="E5" s="9">
        <v>1177278.9984845971</v>
      </c>
      <c r="F5" s="9">
        <v>543263.19031064468</v>
      </c>
      <c r="G5" s="9">
        <v>907863.63617440441</v>
      </c>
      <c r="H5" s="9">
        <v>60748.477954542024</v>
      </c>
      <c r="I5" s="9">
        <v>121021.64208952404</v>
      </c>
      <c r="J5" s="9">
        <v>269141.70102723013</v>
      </c>
      <c r="K5" s="9">
        <v>522068.15655884647</v>
      </c>
      <c r="L5" s="9">
        <f>SUM(C5:K5)</f>
        <v>7207656.2283094097</v>
      </c>
      <c r="M5" s="10">
        <f>SUM(L5)</f>
        <v>7207656.2283094097</v>
      </c>
      <c r="O5" s="20"/>
    </row>
    <row r="6" spans="2:15" ht="12" thickBot="1" x14ac:dyDescent="0.2">
      <c r="B6" s="6" t="s">
        <v>13</v>
      </c>
      <c r="C6" s="9">
        <v>2876418.2299999939</v>
      </c>
      <c r="D6" s="9">
        <v>896679.62000000151</v>
      </c>
      <c r="E6" s="9">
        <v>373751.25999999791</v>
      </c>
      <c r="F6" s="9">
        <v>133195.17000000007</v>
      </c>
      <c r="G6" s="9">
        <v>343555.29</v>
      </c>
      <c r="H6" s="9">
        <v>8877.5299999999988</v>
      </c>
      <c r="I6" s="9">
        <v>7240.829999999999</v>
      </c>
      <c r="J6" s="9">
        <v>177409.16999999993</v>
      </c>
      <c r="K6" s="9">
        <v>375925.9299999997</v>
      </c>
      <c r="L6" s="9">
        <f>SUM(C6:K6)</f>
        <v>5193053.0299999937</v>
      </c>
      <c r="M6" s="10">
        <f t="shared" ref="M6:M8" si="1">SUM(L6)</f>
        <v>5193053.0299999937</v>
      </c>
      <c r="O6" s="20"/>
    </row>
    <row r="7" spans="2:15" ht="12" thickBot="1" x14ac:dyDescent="0.2">
      <c r="B7" s="11" t="s">
        <v>14</v>
      </c>
      <c r="C7" s="9">
        <v>11066284.189999802</v>
      </c>
      <c r="D7" s="9">
        <v>5983858.4666666156</v>
      </c>
      <c r="E7" s="9">
        <v>4209172.4066667063</v>
      </c>
      <c r="F7" s="9">
        <v>789088.67666666408</v>
      </c>
      <c r="G7" s="9">
        <v>2922792.7500000009</v>
      </c>
      <c r="H7" s="9">
        <v>482868.07000000024</v>
      </c>
      <c r="I7" s="9">
        <v>1471602.9500000039</v>
      </c>
      <c r="J7" s="9">
        <v>3153774.0699999975</v>
      </c>
      <c r="K7" s="9">
        <v>780518.21000000066</v>
      </c>
      <c r="L7" s="9">
        <f>SUM(C7:K7)</f>
        <v>30859959.78999979</v>
      </c>
      <c r="M7" s="10">
        <f t="shared" si="1"/>
        <v>30859959.78999979</v>
      </c>
      <c r="O7" s="20"/>
    </row>
    <row r="8" spans="2:15" ht="12" thickBot="1" x14ac:dyDescent="0.2">
      <c r="B8" s="12" t="s">
        <v>15</v>
      </c>
      <c r="C8" s="13">
        <v>13351816.130000001</v>
      </c>
      <c r="D8" s="13">
        <v>4715757.5299999993</v>
      </c>
      <c r="E8" s="13">
        <v>3829444.6700000009</v>
      </c>
      <c r="F8" s="13">
        <v>7633.3099999999104</v>
      </c>
      <c r="G8" s="13">
        <v>180669.32</v>
      </c>
      <c r="H8" s="13">
        <v>0</v>
      </c>
      <c r="I8" s="13">
        <v>0</v>
      </c>
      <c r="J8" s="13">
        <v>0</v>
      </c>
      <c r="K8" s="13">
        <v>0</v>
      </c>
      <c r="L8" s="13">
        <f>SUM(C8:K8)</f>
        <v>22085320.960000001</v>
      </c>
      <c r="M8" s="14">
        <f t="shared" si="1"/>
        <v>22085320.960000001</v>
      </c>
    </row>
    <row r="9" spans="2:15" ht="12" thickBot="1" x14ac:dyDescent="0.2">
      <c r="B9" s="11" t="s">
        <v>24</v>
      </c>
      <c r="C9" s="9"/>
      <c r="D9" s="9"/>
      <c r="E9" s="9"/>
      <c r="F9" s="9"/>
      <c r="G9" s="9"/>
      <c r="H9" s="9"/>
      <c r="I9" s="9"/>
      <c r="J9" s="9"/>
      <c r="K9" s="9"/>
      <c r="L9" s="9"/>
      <c r="M9" s="15">
        <v>588068.06274970842</v>
      </c>
    </row>
    <row r="10" spans="2:15" ht="12" thickBot="1" x14ac:dyDescent="0.2">
      <c r="B10" s="16" t="s">
        <v>16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>
        <v>1550587.0672502869</v>
      </c>
    </row>
    <row r="11" spans="2:15" ht="12" thickBot="1" x14ac:dyDescent="0.2">
      <c r="B11" s="16" t="s">
        <v>17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>
        <v>-1088339.7600000047</v>
      </c>
    </row>
    <row r="12" spans="2:15" ht="4.75" customHeight="1" thickBot="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</row>
    <row r="13" spans="2:15" ht="12" thickBot="1" x14ac:dyDescent="0.2">
      <c r="B13" s="16" t="s">
        <v>25</v>
      </c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9">
        <v>1687375.9100000011</v>
      </c>
    </row>
    <row r="14" spans="2:15" ht="12" thickBot="1" x14ac:dyDescent="0.2">
      <c r="B14" s="16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9">
        <v>1337891.7216906282</v>
      </c>
    </row>
    <row r="15" spans="2:15" x14ac:dyDescent="0.15">
      <c r="B15" s="22" t="s">
        <v>31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2:15" x14ac:dyDescent="0.15">
      <c r="L16" s="20"/>
    </row>
    <row r="17" spans="2:13" ht="12" thickBot="1" x14ac:dyDescent="0.2"/>
    <row r="18" spans="2:13" ht="34" thickBot="1" x14ac:dyDescent="0.2">
      <c r="B18" s="2" t="s">
        <v>27</v>
      </c>
      <c r="C18" s="3" t="s">
        <v>1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4" t="s">
        <v>8</v>
      </c>
      <c r="K18" s="3" t="s">
        <v>9</v>
      </c>
      <c r="L18" s="4" t="s">
        <v>10</v>
      </c>
      <c r="M18" s="5" t="s">
        <v>32</v>
      </c>
    </row>
    <row r="19" spans="2:13" ht="15" thickBot="1" x14ac:dyDescent="0.25">
      <c r="B19" s="6" t="s">
        <v>11</v>
      </c>
      <c r="C19" s="7">
        <f>SUM(C20:C24)</f>
        <v>29688465.894868858</v>
      </c>
      <c r="D19" s="7">
        <f t="shared" ref="D19:K19" si="2">SUM(D20:D24)</f>
        <v>12633244.8367</v>
      </c>
      <c r="E19" s="7">
        <f t="shared" si="2"/>
        <v>12976348.23753114</v>
      </c>
      <c r="F19" s="7">
        <f t="shared" si="2"/>
        <v>5296454.7668999992</v>
      </c>
      <c r="G19" s="7">
        <f t="shared" si="2"/>
        <v>6674657.1288999999</v>
      </c>
      <c r="H19" s="7">
        <f t="shared" si="2"/>
        <v>842590.65330000012</v>
      </c>
      <c r="I19" s="7">
        <f t="shared" si="2"/>
        <v>1823225.2261999999</v>
      </c>
      <c r="J19" s="7">
        <f t="shared" si="2"/>
        <v>3819261.5650000004</v>
      </c>
      <c r="K19" s="7">
        <f t="shared" si="2"/>
        <v>2264324.0954</v>
      </c>
      <c r="L19" s="7">
        <f>SUM(L20:L24)</f>
        <v>76018572.404799998</v>
      </c>
      <c r="M19" s="8">
        <f>SUM(M20:M29)</f>
        <v>86140499.404799998</v>
      </c>
    </row>
    <row r="20" spans="2:13" ht="12" thickBot="1" x14ac:dyDescent="0.2">
      <c r="B20" s="6" t="s">
        <v>12</v>
      </c>
      <c r="C20" s="9">
        <v>2016944.0865</v>
      </c>
      <c r="D20" s="9">
        <v>1593197.6036333332</v>
      </c>
      <c r="E20" s="9">
        <v>1407803.9707333334</v>
      </c>
      <c r="F20" s="9">
        <v>698458.61523333332</v>
      </c>
      <c r="G20" s="9">
        <v>1212213.5020999999</v>
      </c>
      <c r="H20" s="9">
        <v>81816.843099999998</v>
      </c>
      <c r="I20" s="9">
        <v>133348.57030000002</v>
      </c>
      <c r="J20" s="9">
        <v>324077.6115</v>
      </c>
      <c r="K20" s="9">
        <v>196124.34179999999</v>
      </c>
      <c r="L20" s="9">
        <f>SUM(C20:K20)</f>
        <v>7663985.1448999997</v>
      </c>
      <c r="M20" s="10">
        <f>SUM(L20)</f>
        <v>7663985.1448999997</v>
      </c>
    </row>
    <row r="21" spans="2:13" ht="12" thickBot="1" x14ac:dyDescent="0.2">
      <c r="B21" s="6" t="s">
        <v>13</v>
      </c>
      <c r="C21" s="9">
        <v>2009127.6802999999</v>
      </c>
      <c r="D21" s="9">
        <v>972417.69753333344</v>
      </c>
      <c r="E21" s="9">
        <v>516643.84503333329</v>
      </c>
      <c r="F21" s="9">
        <v>136715.99973333333</v>
      </c>
      <c r="G21" s="9">
        <v>816424.93929999974</v>
      </c>
      <c r="H21" s="9">
        <v>0</v>
      </c>
      <c r="I21" s="9">
        <v>19452.055099999998</v>
      </c>
      <c r="J21" s="9">
        <v>168024.13819999999</v>
      </c>
      <c r="K21" s="9">
        <v>37190.278900000005</v>
      </c>
      <c r="L21" s="9">
        <f t="shared" ref="L21:L23" si="3">SUM(C21:K21)</f>
        <v>4675996.6341000004</v>
      </c>
      <c r="M21" s="10">
        <f t="shared" ref="M21:M23" si="4">SUM(L21)</f>
        <v>4675996.6341000004</v>
      </c>
    </row>
    <row r="22" spans="2:13" ht="12" thickBot="1" x14ac:dyDescent="0.2">
      <c r="B22" s="11" t="s">
        <v>14</v>
      </c>
      <c r="C22" s="9">
        <v>8611615.8936796542</v>
      </c>
      <c r="D22" s="9">
        <v>5603540.3388666669</v>
      </c>
      <c r="E22" s="9">
        <v>4784289.7225666661</v>
      </c>
      <c r="F22" s="9">
        <v>1551915.5852666667</v>
      </c>
      <c r="G22" s="9">
        <v>4055698.7175000003</v>
      </c>
      <c r="H22" s="9">
        <v>760773.81020000007</v>
      </c>
      <c r="I22" s="9">
        <v>1670424.6007999999</v>
      </c>
      <c r="J22" s="9">
        <v>3327159.8153000004</v>
      </c>
      <c r="K22" s="9">
        <v>2031009.4747000001</v>
      </c>
      <c r="L22" s="9">
        <f t="shared" si="3"/>
        <v>32396427.958879653</v>
      </c>
      <c r="M22" s="10">
        <f t="shared" si="4"/>
        <v>32396427.958879653</v>
      </c>
    </row>
    <row r="23" spans="2:13" ht="12" thickBot="1" x14ac:dyDescent="0.2">
      <c r="B23" s="12" t="s">
        <v>15</v>
      </c>
      <c r="C23" s="13">
        <v>17050778.234389205</v>
      </c>
      <c r="D23" s="13">
        <v>4464089.1966666663</v>
      </c>
      <c r="E23" s="13">
        <v>6267610.6991978073</v>
      </c>
      <c r="F23" s="13">
        <v>2909364.5666666664</v>
      </c>
      <c r="G23" s="13">
        <v>590319.97</v>
      </c>
      <c r="H23" s="13">
        <v>0</v>
      </c>
      <c r="I23" s="13">
        <v>0</v>
      </c>
      <c r="J23" s="13">
        <v>0</v>
      </c>
      <c r="K23" s="13">
        <v>0</v>
      </c>
      <c r="L23" s="9">
        <f t="shared" si="3"/>
        <v>31282162.666920342</v>
      </c>
      <c r="M23" s="14">
        <f t="shared" si="4"/>
        <v>31282162.666920342</v>
      </c>
    </row>
    <row r="24" spans="2:13" ht="12" thickBot="1" x14ac:dyDescent="0.2">
      <c r="B24" s="11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5">
        <v>920582.71457607439</v>
      </c>
    </row>
    <row r="25" spans="2:13" ht="12" thickBot="1" x14ac:dyDescent="0.2">
      <c r="B25" s="16" t="s">
        <v>16</v>
      </c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9">
        <v>2427344.2854239256</v>
      </c>
    </row>
    <row r="26" spans="2:13" ht="12" thickBot="1" x14ac:dyDescent="0.2">
      <c r="B26" s="16" t="s">
        <v>17</v>
      </c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9">
        <v>4337000</v>
      </c>
    </row>
    <row r="27" spans="2:13" ht="4.75" customHeight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8"/>
      <c r="M27" s="19"/>
    </row>
    <row r="28" spans="2:13" ht="12" thickBot="1" x14ac:dyDescent="0.2">
      <c r="B28" s="16" t="s">
        <v>25</v>
      </c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9">
        <v>2437000</v>
      </c>
    </row>
    <row r="29" spans="2:13" ht="12" thickBot="1" x14ac:dyDescent="0.2">
      <c r="B29" s="16" t="s">
        <v>26</v>
      </c>
      <c r="C29" s="17"/>
      <c r="D29" s="17"/>
      <c r="E29" s="17"/>
      <c r="F29" s="17"/>
      <c r="G29" s="17"/>
      <c r="H29" s="17"/>
      <c r="I29" s="17"/>
      <c r="J29" s="17"/>
      <c r="K29" s="17"/>
      <c r="L29" s="18"/>
      <c r="M29" s="19">
        <v>0</v>
      </c>
    </row>
    <row r="30" spans="2:13" x14ac:dyDescent="0.15">
      <c r="B30" s="22" t="s">
        <v>31</v>
      </c>
    </row>
    <row r="32" spans="2:13" ht="12" thickBot="1" x14ac:dyDescent="0.2"/>
    <row r="33" spans="2:15" ht="34" thickBot="1" x14ac:dyDescent="0.2">
      <c r="B33" s="2" t="s">
        <v>18</v>
      </c>
      <c r="C33" s="3" t="s">
        <v>1</v>
      </c>
      <c r="D33" s="3" t="s">
        <v>2</v>
      </c>
      <c r="E33" s="3" t="s">
        <v>3</v>
      </c>
      <c r="F33" s="3" t="s">
        <v>4</v>
      </c>
      <c r="G33" s="3" t="s">
        <v>5</v>
      </c>
      <c r="H33" s="3" t="s">
        <v>6</v>
      </c>
      <c r="I33" s="3" t="s">
        <v>7</v>
      </c>
      <c r="J33" s="4" t="s">
        <v>8</v>
      </c>
      <c r="K33" s="3" t="s">
        <v>9</v>
      </c>
      <c r="L33" s="4" t="s">
        <v>10</v>
      </c>
      <c r="M33" s="5" t="s">
        <v>32</v>
      </c>
    </row>
    <row r="34" spans="2:15" ht="15" thickBot="1" x14ac:dyDescent="0.25">
      <c r="B34" s="6" t="s">
        <v>11</v>
      </c>
      <c r="C34" s="7">
        <f>SUM(C35:C39)</f>
        <v>29613465.894868858</v>
      </c>
      <c r="D34" s="7">
        <f t="shared" ref="D34:K34" si="5">SUM(D35:D39)</f>
        <v>13438015.598366667</v>
      </c>
      <c r="E34" s="7">
        <f t="shared" si="5"/>
        <v>12372819.141666668</v>
      </c>
      <c r="F34" s="7">
        <f t="shared" si="5"/>
        <v>3617925.6735666664</v>
      </c>
      <c r="G34" s="7">
        <f t="shared" si="5"/>
        <v>8376944.5538999997</v>
      </c>
      <c r="H34" s="7">
        <f t="shared" si="5"/>
        <v>842590.65330000012</v>
      </c>
      <c r="I34" s="7">
        <f t="shared" si="5"/>
        <v>1748225.2261999999</v>
      </c>
      <c r="J34" s="7">
        <f t="shared" si="5"/>
        <v>3744261.5650000004</v>
      </c>
      <c r="K34" s="7">
        <f t="shared" si="5"/>
        <v>2264324.0954</v>
      </c>
      <c r="L34" s="7">
        <f>SUM(C34:K34)</f>
        <v>76018572.402268872</v>
      </c>
      <c r="M34" s="8">
        <f>SUM(M35:M44)</f>
        <v>90667499.402268857</v>
      </c>
    </row>
    <row r="35" spans="2:15" ht="12" thickBot="1" x14ac:dyDescent="0.2">
      <c r="B35" s="6" t="s">
        <v>12</v>
      </c>
      <c r="C35" s="9">
        <v>2131944.0865000002</v>
      </c>
      <c r="D35" s="9">
        <v>2026326.4369666665</v>
      </c>
      <c r="E35" s="9">
        <v>1336620.5540666669</v>
      </c>
      <c r="F35" s="9">
        <v>627275.19856666669</v>
      </c>
      <c r="G35" s="9">
        <v>1221451.5020999999</v>
      </c>
      <c r="H35" s="9">
        <v>81816.843099999998</v>
      </c>
      <c r="I35" s="9">
        <v>193348.57030000002</v>
      </c>
      <c r="J35" s="9">
        <v>324077.6115</v>
      </c>
      <c r="K35" s="9">
        <v>196124.34179999999</v>
      </c>
      <c r="L35" s="9">
        <f>SUM(C35:K35)</f>
        <v>8138985.1448999997</v>
      </c>
      <c r="M35" s="10">
        <f>SUM(L35)</f>
        <v>8138985.1448999997</v>
      </c>
    </row>
    <row r="36" spans="2:15" ht="12" thickBot="1" x14ac:dyDescent="0.2">
      <c r="B36" s="6" t="s">
        <v>13</v>
      </c>
      <c r="C36" s="9">
        <v>2082127.6802999999</v>
      </c>
      <c r="D36" s="9">
        <v>1259905.4797</v>
      </c>
      <c r="E36" s="9">
        <v>494690.27719999995</v>
      </c>
      <c r="F36" s="9">
        <v>114762.4319</v>
      </c>
      <c r="G36" s="9">
        <v>779065.93929999997</v>
      </c>
      <c r="H36" s="9">
        <v>0</v>
      </c>
      <c r="I36" s="9">
        <v>19452.055099999998</v>
      </c>
      <c r="J36" s="9">
        <v>168024.13819999999</v>
      </c>
      <c r="K36" s="9">
        <v>37190.278900000005</v>
      </c>
      <c r="L36" s="9">
        <f>SUM(C36:K36)</f>
        <v>4955218.2806000011</v>
      </c>
      <c r="M36" s="10">
        <f t="shared" ref="M36:M38" si="6">SUM(L36)</f>
        <v>4955218.2806000011</v>
      </c>
    </row>
    <row r="37" spans="2:15" ht="12" thickBot="1" x14ac:dyDescent="0.2">
      <c r="B37" s="11" t="s">
        <v>14</v>
      </c>
      <c r="C37" s="9">
        <v>8981302.0484796539</v>
      </c>
      <c r="D37" s="9">
        <v>5537212.2167000007</v>
      </c>
      <c r="E37" s="9">
        <v>4469174.9504000004</v>
      </c>
      <c r="F37" s="9">
        <v>1240583.9131</v>
      </c>
      <c r="G37" s="9">
        <v>4017533.7175000003</v>
      </c>
      <c r="H37" s="9">
        <v>760773.81020000007</v>
      </c>
      <c r="I37" s="9">
        <v>1535424.6007999999</v>
      </c>
      <c r="J37" s="9">
        <v>3252159.8153000004</v>
      </c>
      <c r="K37" s="9">
        <v>2031009.4747000001</v>
      </c>
      <c r="L37" s="9">
        <f>SUM(C37:K37)</f>
        <v>31825174.547179654</v>
      </c>
      <c r="M37" s="10">
        <f t="shared" si="6"/>
        <v>31825174.547179654</v>
      </c>
    </row>
    <row r="38" spans="2:15" ht="12" thickBot="1" x14ac:dyDescent="0.2">
      <c r="B38" s="12" t="s">
        <v>15</v>
      </c>
      <c r="C38" s="13">
        <v>16418092.079589203</v>
      </c>
      <c r="D38" s="13">
        <v>4614571.4649999999</v>
      </c>
      <c r="E38" s="13">
        <v>6072333.3600000003</v>
      </c>
      <c r="F38" s="13">
        <v>1635304.13</v>
      </c>
      <c r="G38" s="13">
        <v>2358893.395</v>
      </c>
      <c r="H38" s="13"/>
      <c r="I38" s="13"/>
      <c r="J38" s="13"/>
      <c r="K38" s="13"/>
      <c r="L38" s="13">
        <f>SUM(C38:K38)</f>
        <v>31099194.429589201</v>
      </c>
      <c r="M38" s="14">
        <f t="shared" si="6"/>
        <v>31099194.429589201</v>
      </c>
    </row>
    <row r="39" spans="2:15" ht="12" thickBot="1" x14ac:dyDescent="0.2">
      <c r="B39" s="11" t="s">
        <v>24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15">
        <v>920582.71457607439</v>
      </c>
      <c r="O39" s="20"/>
    </row>
    <row r="40" spans="2:15" ht="12" thickBot="1" x14ac:dyDescent="0.2">
      <c r="B40" s="16" t="s">
        <v>16</v>
      </c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9">
        <v>2427344.2854239256</v>
      </c>
    </row>
    <row r="41" spans="2:15" ht="12" thickBot="1" x14ac:dyDescent="0.2">
      <c r="B41" s="16" t="s">
        <v>17</v>
      </c>
      <c r="C41" s="17"/>
      <c r="D41" s="17"/>
      <c r="E41" s="17"/>
      <c r="F41" s="17"/>
      <c r="G41" s="17"/>
      <c r="H41" s="17"/>
      <c r="I41" s="17"/>
      <c r="J41" s="17"/>
      <c r="K41" s="17"/>
      <c r="L41" s="18"/>
      <c r="M41" s="19">
        <v>4337000</v>
      </c>
    </row>
    <row r="42" spans="2:15" ht="4.75" customHeight="1" thickBot="1" x14ac:dyDescent="0.2"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9"/>
    </row>
    <row r="43" spans="2:15" ht="12" thickBot="1" x14ac:dyDescent="0.2">
      <c r="B43" s="16" t="s">
        <v>25</v>
      </c>
      <c r="C43" s="17"/>
      <c r="D43" s="17"/>
      <c r="E43" s="17"/>
      <c r="F43" s="17"/>
      <c r="G43" s="17"/>
      <c r="H43" s="17"/>
      <c r="I43" s="17"/>
      <c r="J43" s="17"/>
      <c r="K43" s="17"/>
      <c r="L43" s="18"/>
      <c r="M43" s="19">
        <v>1830000</v>
      </c>
    </row>
    <row r="44" spans="2:15" ht="12" thickBot="1" x14ac:dyDescent="0.2">
      <c r="B44" s="16" t="s">
        <v>26</v>
      </c>
      <c r="C44" s="17"/>
      <c r="D44" s="17"/>
      <c r="E44" s="17"/>
      <c r="F44" s="17"/>
      <c r="G44" s="17"/>
      <c r="H44" s="17"/>
      <c r="I44" s="17"/>
      <c r="J44" s="17"/>
      <c r="K44" s="17"/>
      <c r="L44" s="18"/>
      <c r="M44" s="19">
        <v>5134000</v>
      </c>
    </row>
    <row r="45" spans="2:15" x14ac:dyDescent="0.15">
      <c r="B45" s="22" t="s">
        <v>31</v>
      </c>
    </row>
    <row r="47" spans="2:15" ht="12" thickBot="1" x14ac:dyDescent="0.2"/>
    <row r="48" spans="2:15" ht="34" thickBot="1" x14ac:dyDescent="0.2">
      <c r="B48" s="2" t="s">
        <v>30</v>
      </c>
      <c r="C48" s="3" t="s">
        <v>1</v>
      </c>
      <c r="D48" s="3" t="s">
        <v>2</v>
      </c>
      <c r="E48" s="3" t="s">
        <v>3</v>
      </c>
      <c r="F48" s="3" t="s">
        <v>4</v>
      </c>
      <c r="G48" s="3" t="s">
        <v>5</v>
      </c>
      <c r="H48" s="3" t="s">
        <v>6</v>
      </c>
      <c r="I48" s="3" t="s">
        <v>7</v>
      </c>
      <c r="J48" s="4" t="s">
        <v>8</v>
      </c>
      <c r="K48" s="3" t="s">
        <v>9</v>
      </c>
      <c r="L48" s="4" t="s">
        <v>10</v>
      </c>
      <c r="M48" s="5" t="s">
        <v>32</v>
      </c>
    </row>
    <row r="49" spans="2:17" ht="15" thickBot="1" x14ac:dyDescent="0.25">
      <c r="B49" s="6" t="s">
        <v>11</v>
      </c>
      <c r="C49" s="7">
        <f t="shared" ref="C49:H49" si="7">SUM(C50:C54)</f>
        <v>29613465.894868858</v>
      </c>
      <c r="D49" s="7">
        <f t="shared" si="7"/>
        <v>13438015.598366667</v>
      </c>
      <c r="E49" s="7">
        <f t="shared" si="7"/>
        <v>12372819.141666668</v>
      </c>
      <c r="F49" s="7">
        <f t="shared" si="7"/>
        <v>3617925.6735666664</v>
      </c>
      <c r="G49" s="7">
        <f t="shared" si="7"/>
        <v>8376944.5538999997</v>
      </c>
      <c r="H49" s="7">
        <f t="shared" si="7"/>
        <v>842590.65330000012</v>
      </c>
      <c r="I49" s="7">
        <f t="shared" ref="I49:K49" si="8">SUM(I50:I54)</f>
        <v>1748225.2261999999</v>
      </c>
      <c r="J49" s="7">
        <f t="shared" si="8"/>
        <v>3744261.5650000004</v>
      </c>
      <c r="K49" s="7">
        <f t="shared" si="8"/>
        <v>2264324.0954</v>
      </c>
      <c r="L49" s="7">
        <f>SUM(C49:K49)</f>
        <v>76018572.402268872</v>
      </c>
      <c r="M49" s="8">
        <f>SUM(M50:M59)</f>
        <v>87606499.402268857</v>
      </c>
      <c r="O49" s="20"/>
      <c r="Q49" s="20"/>
    </row>
    <row r="50" spans="2:17" ht="12" thickBot="1" x14ac:dyDescent="0.2">
      <c r="B50" s="6" t="s">
        <v>12</v>
      </c>
      <c r="C50" s="9">
        <f t="shared" ref="C50:K50" si="9">C35</f>
        <v>2131944.0865000002</v>
      </c>
      <c r="D50" s="9">
        <f t="shared" si="9"/>
        <v>2026326.4369666665</v>
      </c>
      <c r="E50" s="9">
        <f t="shared" si="9"/>
        <v>1336620.5540666669</v>
      </c>
      <c r="F50" s="9">
        <f t="shared" si="9"/>
        <v>627275.19856666669</v>
      </c>
      <c r="G50" s="9">
        <f t="shared" si="9"/>
        <v>1221451.5020999999</v>
      </c>
      <c r="H50" s="9">
        <f t="shared" si="9"/>
        <v>81816.843099999998</v>
      </c>
      <c r="I50" s="9">
        <f t="shared" si="9"/>
        <v>193348.57030000002</v>
      </c>
      <c r="J50" s="9">
        <f t="shared" si="9"/>
        <v>324077.6115</v>
      </c>
      <c r="K50" s="9">
        <f t="shared" si="9"/>
        <v>196124.34179999999</v>
      </c>
      <c r="L50" s="9">
        <f>SUM(C50:K50)</f>
        <v>8138985.1448999997</v>
      </c>
      <c r="M50" s="10">
        <f>SUM(L50)</f>
        <v>8138985.1448999997</v>
      </c>
      <c r="O50" s="20"/>
    </row>
    <row r="51" spans="2:17" ht="12" thickBot="1" x14ac:dyDescent="0.2">
      <c r="B51" s="6" t="s">
        <v>13</v>
      </c>
      <c r="C51" s="9">
        <f t="shared" ref="C51:K51" si="10">C36</f>
        <v>2082127.6802999999</v>
      </c>
      <c r="D51" s="9">
        <f t="shared" si="10"/>
        <v>1259905.4797</v>
      </c>
      <c r="E51" s="9">
        <f t="shared" si="10"/>
        <v>494690.27719999995</v>
      </c>
      <c r="F51" s="9">
        <f t="shared" si="10"/>
        <v>114762.4319</v>
      </c>
      <c r="G51" s="9">
        <f t="shared" si="10"/>
        <v>779065.93929999997</v>
      </c>
      <c r="H51" s="9">
        <f t="shared" si="10"/>
        <v>0</v>
      </c>
      <c r="I51" s="9">
        <f t="shared" si="10"/>
        <v>19452.055099999998</v>
      </c>
      <c r="J51" s="9">
        <f t="shared" si="10"/>
        <v>168024.13819999999</v>
      </c>
      <c r="K51" s="9">
        <f t="shared" si="10"/>
        <v>37190.278900000005</v>
      </c>
      <c r="L51" s="9">
        <f>SUM(C51:K51)</f>
        <v>4955218.2806000011</v>
      </c>
      <c r="M51" s="10">
        <f t="shared" ref="M51:M53" si="11">SUM(L51)</f>
        <v>4955218.2806000011</v>
      </c>
      <c r="O51" s="20"/>
    </row>
    <row r="52" spans="2:17" ht="12" thickBot="1" x14ac:dyDescent="0.2">
      <c r="B52" s="11" t="s">
        <v>14</v>
      </c>
      <c r="C52" s="9">
        <f t="shared" ref="C52:K52" si="12">C37</f>
        <v>8981302.0484796539</v>
      </c>
      <c r="D52" s="9">
        <f t="shared" si="12"/>
        <v>5537212.2167000007</v>
      </c>
      <c r="E52" s="9">
        <f t="shared" si="12"/>
        <v>4469174.9504000004</v>
      </c>
      <c r="F52" s="9">
        <f t="shared" si="12"/>
        <v>1240583.9131</v>
      </c>
      <c r="G52" s="9">
        <f t="shared" si="12"/>
        <v>4017533.7175000003</v>
      </c>
      <c r="H52" s="9">
        <f t="shared" si="12"/>
        <v>760773.81020000007</v>
      </c>
      <c r="I52" s="9">
        <f t="shared" si="12"/>
        <v>1535424.6007999999</v>
      </c>
      <c r="J52" s="9">
        <f t="shared" si="12"/>
        <v>3252159.8153000004</v>
      </c>
      <c r="K52" s="9">
        <f t="shared" si="12"/>
        <v>2031009.4747000001</v>
      </c>
      <c r="L52" s="9">
        <f>SUM(C52:K52)</f>
        <v>31825174.547179654</v>
      </c>
      <c r="M52" s="10">
        <f t="shared" si="11"/>
        <v>31825174.547179654</v>
      </c>
    </row>
    <row r="53" spans="2:17" ht="12" thickBot="1" x14ac:dyDescent="0.2">
      <c r="B53" s="12" t="s">
        <v>15</v>
      </c>
      <c r="C53" s="9">
        <v>16418092.079589203</v>
      </c>
      <c r="D53" s="9">
        <v>4614571.4649999999</v>
      </c>
      <c r="E53" s="9">
        <v>6072333.3600000003</v>
      </c>
      <c r="F53" s="9">
        <v>1635304.13</v>
      </c>
      <c r="G53" s="9">
        <v>2358893.395</v>
      </c>
      <c r="H53" s="13"/>
      <c r="I53" s="13"/>
      <c r="J53" s="13"/>
      <c r="K53" s="13"/>
      <c r="L53" s="13">
        <f>SUM(C53:K53)</f>
        <v>31099194.429589201</v>
      </c>
      <c r="M53" s="14">
        <f t="shared" si="11"/>
        <v>31099194.429589201</v>
      </c>
    </row>
    <row r="54" spans="2:17" ht="12" thickBot="1" x14ac:dyDescent="0.2">
      <c r="B54" s="11" t="s">
        <v>24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15">
        <v>920582.71457607439</v>
      </c>
      <c r="O54" s="20"/>
    </row>
    <row r="55" spans="2:17" ht="12" thickBot="1" x14ac:dyDescent="0.2">
      <c r="B55" s="16" t="s">
        <v>16</v>
      </c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9">
        <v>2427344.2854239256</v>
      </c>
      <c r="O55" s="20"/>
    </row>
    <row r="56" spans="2:17" ht="12" thickBot="1" x14ac:dyDescent="0.2">
      <c r="B56" s="16" t="s">
        <v>17</v>
      </c>
      <c r="C56" s="17"/>
      <c r="D56" s="17"/>
      <c r="E56" s="17"/>
      <c r="F56" s="17"/>
      <c r="G56" s="17"/>
      <c r="H56" s="17"/>
      <c r="I56" s="17"/>
      <c r="J56" s="17"/>
      <c r="K56" s="17"/>
      <c r="L56" s="18"/>
      <c r="M56" s="19">
        <v>4337000</v>
      </c>
      <c r="O56" s="20"/>
    </row>
    <row r="57" spans="2:17" ht="4.75" customHeight="1" thickBot="1" x14ac:dyDescent="0.2"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8"/>
      <c r="M57" s="19"/>
    </row>
    <row r="58" spans="2:17" ht="12" thickBot="1" x14ac:dyDescent="0.2">
      <c r="B58" s="16" t="s">
        <v>25</v>
      </c>
      <c r="C58" s="17"/>
      <c r="D58" s="17"/>
      <c r="E58" s="17"/>
      <c r="F58" s="17"/>
      <c r="G58" s="17"/>
      <c r="H58" s="17"/>
      <c r="I58" s="17"/>
      <c r="J58" s="17"/>
      <c r="K58" s="17"/>
      <c r="L58" s="18"/>
      <c r="M58" s="19">
        <v>2105000</v>
      </c>
    </row>
    <row r="59" spans="2:17" ht="12" thickBot="1" x14ac:dyDescent="0.2">
      <c r="B59" s="16" t="s">
        <v>26</v>
      </c>
      <c r="C59" s="17"/>
      <c r="D59" s="17"/>
      <c r="E59" s="17"/>
      <c r="F59" s="17"/>
      <c r="G59" s="17"/>
      <c r="H59" s="17"/>
      <c r="I59" s="17"/>
      <c r="J59" s="17"/>
      <c r="K59" s="17"/>
      <c r="L59" s="18"/>
      <c r="M59" s="19">
        <v>1798000</v>
      </c>
    </row>
    <row r="60" spans="2:17" x14ac:dyDescent="0.15">
      <c r="B60" s="22" t="s">
        <v>31</v>
      </c>
      <c r="J60" s="21"/>
    </row>
    <row r="61" spans="2:17" x14ac:dyDescent="0.15">
      <c r="J61" s="21"/>
    </row>
    <row r="62" spans="2:17" ht="12" thickBot="1" x14ac:dyDescent="0.2">
      <c r="J62" s="21"/>
    </row>
    <row r="63" spans="2:17" ht="34" thickBot="1" x14ac:dyDescent="0.2">
      <c r="B63" s="2" t="s">
        <v>29</v>
      </c>
      <c r="C63" s="3" t="s">
        <v>1</v>
      </c>
      <c r="D63" s="3" t="s">
        <v>2</v>
      </c>
      <c r="E63" s="3" t="s">
        <v>3</v>
      </c>
      <c r="F63" s="3" t="s">
        <v>4</v>
      </c>
      <c r="G63" s="3" t="s">
        <v>5</v>
      </c>
      <c r="H63" s="3" t="s">
        <v>6</v>
      </c>
      <c r="I63" s="3" t="s">
        <v>7</v>
      </c>
      <c r="J63" s="4" t="s">
        <v>8</v>
      </c>
      <c r="K63" s="3" t="s">
        <v>9</v>
      </c>
      <c r="L63" s="4" t="s">
        <v>10</v>
      </c>
      <c r="M63" s="5" t="s">
        <v>32</v>
      </c>
    </row>
    <row r="64" spans="2:17" ht="15" thickBot="1" x14ac:dyDescent="0.25">
      <c r="B64" s="6" t="s">
        <v>11</v>
      </c>
      <c r="C64" s="7">
        <f>SUM(C65:C69)</f>
        <v>29128423.181981161</v>
      </c>
      <c r="D64" s="7">
        <f t="shared" ref="D64:L64" si="13">SUM(D65:D69)</f>
        <v>15440469.549204186</v>
      </c>
      <c r="E64" s="7">
        <f t="shared" si="13"/>
        <v>12534448.826550372</v>
      </c>
      <c r="F64" s="7">
        <f t="shared" si="13"/>
        <v>4470590.9499214329</v>
      </c>
      <c r="G64" s="7">
        <f t="shared" si="13"/>
        <v>8706018.6347128637</v>
      </c>
      <c r="H64" s="7">
        <f t="shared" si="13"/>
        <v>861792.52289899997</v>
      </c>
      <c r="I64" s="7">
        <f t="shared" si="13"/>
        <v>1789274.0329859999</v>
      </c>
      <c r="J64" s="7">
        <f t="shared" si="13"/>
        <v>3839438.2144500013</v>
      </c>
      <c r="K64" s="7">
        <f t="shared" si="13"/>
        <v>2315876.3808159474</v>
      </c>
      <c r="L64" s="7">
        <f t="shared" si="13"/>
        <v>79086332.293520957</v>
      </c>
      <c r="M64" s="8">
        <f>SUM(M65:M74)</f>
        <v>90226303.765890241</v>
      </c>
      <c r="O64" s="20"/>
    </row>
    <row r="65" spans="2:13" ht="12" thickBot="1" x14ac:dyDescent="0.2">
      <c r="B65" s="6" t="s">
        <v>12</v>
      </c>
      <c r="C65" s="9">
        <v>2180520.4865055564</v>
      </c>
      <c r="D65" s="9">
        <v>2079909.0888777203</v>
      </c>
      <c r="E65" s="9">
        <v>1372198.0229286619</v>
      </c>
      <c r="F65" s="9">
        <v>644099.09060123307</v>
      </c>
      <c r="G65" s="9">
        <v>1250896.0248535376</v>
      </c>
      <c r="H65" s="9">
        <v>83681.366322375528</v>
      </c>
      <c r="I65" s="9">
        <v>197764.87517467779</v>
      </c>
      <c r="J65" s="9">
        <v>332362.1106251009</v>
      </c>
      <c r="K65" s="9">
        <v>200562.42335277083</v>
      </c>
      <c r="L65" s="9">
        <f>SUM(C65:K65)</f>
        <v>8341993.4892416345</v>
      </c>
      <c r="M65" s="10">
        <f>SUM(L65)</f>
        <v>8341993.4892416345</v>
      </c>
    </row>
    <row r="66" spans="2:13" ht="12" thickBot="1" x14ac:dyDescent="0.2">
      <c r="B66" s="6" t="s">
        <v>13</v>
      </c>
      <c r="C66" s="9">
        <v>2129347.6866789465</v>
      </c>
      <c r="D66" s="9">
        <v>1294395.2013835912</v>
      </c>
      <c r="E66" s="9">
        <v>507900.1236126147</v>
      </c>
      <c r="F66" s="9">
        <v>117862.58119497949</v>
      </c>
      <c r="G66" s="9">
        <v>797236.72265674674</v>
      </c>
      <c r="H66" s="9">
        <v>0</v>
      </c>
      <c r="I66" s="9">
        <v>19884.424647580025</v>
      </c>
      <c r="J66" s="9">
        <v>172359.55602466612</v>
      </c>
      <c r="K66" s="9">
        <v>38120.035872500004</v>
      </c>
      <c r="L66" s="9">
        <f>SUM(C66:K66)</f>
        <v>5077106.3320716247</v>
      </c>
      <c r="M66" s="10">
        <f t="shared" ref="M66:M68" si="14">SUM(L66)</f>
        <v>5077106.3320716247</v>
      </c>
    </row>
    <row r="67" spans="2:13" ht="12" thickBot="1" x14ac:dyDescent="0.2">
      <c r="B67" s="11" t="s">
        <v>14</v>
      </c>
      <c r="C67" s="9">
        <v>9185666.927227011</v>
      </c>
      <c r="D67" s="9">
        <v>5674319.2681533732</v>
      </c>
      <c r="E67" s="9">
        <v>4582017.3200090956</v>
      </c>
      <c r="F67" s="9">
        <v>1270999.6715012207</v>
      </c>
      <c r="G67" s="9">
        <v>4110571.5506640803</v>
      </c>
      <c r="H67" s="9">
        <v>778111.15657662449</v>
      </c>
      <c r="I67" s="9">
        <v>1571624.7331637421</v>
      </c>
      <c r="J67" s="9">
        <v>3334716.5478002341</v>
      </c>
      <c r="K67" s="9">
        <v>2077193.9215906765</v>
      </c>
      <c r="L67" s="9">
        <f>SUM(C67:K67)</f>
        <v>32585221.096686058</v>
      </c>
      <c r="M67" s="10">
        <f t="shared" si="14"/>
        <v>32585221.096686058</v>
      </c>
    </row>
    <row r="68" spans="2:13" ht="12" thickBot="1" x14ac:dyDescent="0.2">
      <c r="B68" s="12" t="s">
        <v>15</v>
      </c>
      <c r="C68" s="13">
        <v>15632888.081569646</v>
      </c>
      <c r="D68" s="13">
        <v>6391845.9907895001</v>
      </c>
      <c r="E68" s="13">
        <v>6072333.3600000003</v>
      </c>
      <c r="F68" s="13">
        <v>2437629.6066239998</v>
      </c>
      <c r="G68" s="13">
        <v>2547314.3365385002</v>
      </c>
      <c r="H68" s="13"/>
      <c r="I68" s="13"/>
      <c r="J68" s="13"/>
      <c r="K68" s="13"/>
      <c r="L68" s="13">
        <f>SUM(C68:K68)</f>
        <v>33082011.375521645</v>
      </c>
      <c r="M68" s="14">
        <f t="shared" si="14"/>
        <v>33082011.375521645</v>
      </c>
    </row>
    <row r="69" spans="2:13" ht="12" thickBot="1" x14ac:dyDescent="0.2">
      <c r="B69" s="11" t="s">
        <v>24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15">
        <v>1390388.5889477134</v>
      </c>
    </row>
    <row r="70" spans="2:13" ht="12" thickBot="1" x14ac:dyDescent="0.2">
      <c r="B70" s="16" t="s">
        <v>16</v>
      </c>
      <c r="C70" s="17"/>
      <c r="D70" s="17"/>
      <c r="E70" s="17"/>
      <c r="F70" s="17"/>
      <c r="G70" s="17"/>
      <c r="H70" s="17"/>
      <c r="I70" s="17"/>
      <c r="J70" s="17"/>
      <c r="K70" s="17"/>
      <c r="L70" s="18"/>
      <c r="M70" s="19">
        <v>2085582.8834215701</v>
      </c>
    </row>
    <row r="71" spans="2:13" ht="12" thickBot="1" x14ac:dyDescent="0.2">
      <c r="B71" s="16" t="s">
        <v>17</v>
      </c>
      <c r="C71" s="17"/>
      <c r="D71" s="17"/>
      <c r="E71" s="17"/>
      <c r="F71" s="17"/>
      <c r="G71" s="17"/>
      <c r="H71" s="17"/>
      <c r="I71" s="17"/>
      <c r="J71" s="17"/>
      <c r="K71" s="17"/>
      <c r="L71" s="18"/>
      <c r="M71" s="19">
        <v>4337000</v>
      </c>
    </row>
    <row r="72" spans="2:13" ht="4.75" customHeight="1" thickBot="1" x14ac:dyDescent="0.2"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8"/>
      <c r="M72" s="19"/>
    </row>
    <row r="73" spans="2:13" ht="12" thickBot="1" x14ac:dyDescent="0.2">
      <c r="B73" s="16" t="s">
        <v>25</v>
      </c>
      <c r="C73" s="17"/>
      <c r="D73" s="17"/>
      <c r="E73" s="17"/>
      <c r="F73" s="17"/>
      <c r="G73" s="17"/>
      <c r="H73" s="17"/>
      <c r="I73" s="17"/>
      <c r="J73" s="17"/>
      <c r="K73" s="17"/>
      <c r="L73" s="18"/>
      <c r="M73" s="19">
        <v>1578000</v>
      </c>
    </row>
    <row r="74" spans="2:13" ht="12" thickBot="1" x14ac:dyDescent="0.2">
      <c r="B74" s="16" t="s">
        <v>26</v>
      </c>
      <c r="C74" s="17"/>
      <c r="D74" s="17"/>
      <c r="E74" s="17"/>
      <c r="F74" s="17"/>
      <c r="G74" s="17"/>
      <c r="H74" s="17"/>
      <c r="I74" s="17"/>
      <c r="J74" s="17"/>
      <c r="K74" s="17"/>
      <c r="L74" s="18"/>
      <c r="M74" s="19">
        <v>1749000</v>
      </c>
    </row>
    <row r="75" spans="2:13" x14ac:dyDescent="0.15">
      <c r="B75" s="22" t="s">
        <v>31</v>
      </c>
    </row>
    <row r="77" spans="2:13" ht="12" thickBot="1" x14ac:dyDescent="0.2"/>
    <row r="78" spans="2:13" ht="34" thickBot="1" x14ac:dyDescent="0.2">
      <c r="B78" s="2" t="s">
        <v>28</v>
      </c>
      <c r="C78" s="3" t="s">
        <v>1</v>
      </c>
      <c r="D78" s="3" t="s">
        <v>2</v>
      </c>
      <c r="E78" s="3" t="s">
        <v>3</v>
      </c>
      <c r="F78" s="3" t="s">
        <v>4</v>
      </c>
      <c r="G78" s="3" t="s">
        <v>5</v>
      </c>
      <c r="H78" s="3" t="s">
        <v>6</v>
      </c>
      <c r="I78" s="3" t="s">
        <v>7</v>
      </c>
      <c r="J78" s="4" t="s">
        <v>8</v>
      </c>
      <c r="K78" s="3" t="s">
        <v>9</v>
      </c>
      <c r="L78" s="4" t="s">
        <v>10</v>
      </c>
      <c r="M78" s="5" t="s">
        <v>32</v>
      </c>
    </row>
    <row r="79" spans="2:13" ht="15" thickBot="1" x14ac:dyDescent="0.25">
      <c r="B79" s="6" t="s">
        <v>11</v>
      </c>
      <c r="C79" s="7">
        <f>SUM(C80:C84)</f>
        <v>29737693.444970924</v>
      </c>
      <c r="D79" s="7">
        <f t="shared" ref="D79:L79" si="15">SUM(D80:D84)</f>
        <v>16121236.961424079</v>
      </c>
      <c r="E79" s="7">
        <f t="shared" si="15"/>
        <v>12700379.704209264</v>
      </c>
      <c r="F79" s="7">
        <f t="shared" si="15"/>
        <v>4538722.0933365989</v>
      </c>
      <c r="G79" s="7">
        <f t="shared" si="15"/>
        <v>8987617.0851841085</v>
      </c>
      <c r="H79" s="7">
        <f t="shared" si="15"/>
        <v>881448.9315859701</v>
      </c>
      <c r="I79" s="7">
        <f t="shared" si="15"/>
        <v>1831326.34497558</v>
      </c>
      <c r="J79" s="7">
        <f t="shared" si="15"/>
        <v>3937127.1394335013</v>
      </c>
      <c r="K79" s="7">
        <f t="shared" si="15"/>
        <v>2368647.6860454516</v>
      </c>
      <c r="L79" s="7">
        <f t="shared" si="15"/>
        <v>81104199.391165465</v>
      </c>
      <c r="M79" s="8">
        <f>SUM(M80:M89)</f>
        <v>90702247.933345854</v>
      </c>
    </row>
    <row r="80" spans="2:13" ht="12" thickBot="1" x14ac:dyDescent="0.2">
      <c r="B80" s="6" t="s">
        <v>12</v>
      </c>
      <c r="C80" s="9">
        <v>2230246.5400594901</v>
      </c>
      <c r="D80" s="9">
        <v>2134955.0775221456</v>
      </c>
      <c r="E80" s="9">
        <v>1408752.392901317</v>
      </c>
      <c r="F80" s="9">
        <v>661387.81211838778</v>
      </c>
      <c r="G80" s="9">
        <v>1281079.9028434916</v>
      </c>
      <c r="H80" s="9">
        <v>85590.025600009845</v>
      </c>
      <c r="I80" s="9">
        <v>202285.98615090948</v>
      </c>
      <c r="J80" s="9">
        <v>340866.38813955686</v>
      </c>
      <c r="K80" s="9">
        <v>205104.7343781002</v>
      </c>
      <c r="L80" s="9">
        <f>SUM(C80:K80)</f>
        <v>8550268.8597134091</v>
      </c>
      <c r="M80" s="10">
        <f>SUM(L80)</f>
        <v>8550268.8597134091</v>
      </c>
    </row>
    <row r="81" spans="2:13" ht="12" thickBot="1" x14ac:dyDescent="0.2">
      <c r="B81" s="6" t="s">
        <v>13</v>
      </c>
      <c r="C81" s="9">
        <v>2177679.4167686603</v>
      </c>
      <c r="D81" s="9">
        <v>1329853.4658635412</v>
      </c>
      <c r="E81" s="9">
        <v>521473.64817954024</v>
      </c>
      <c r="F81" s="9">
        <v>121048.88049556794</v>
      </c>
      <c r="G81" s="9">
        <v>815848.60561775102</v>
      </c>
      <c r="H81" s="9">
        <v>0</v>
      </c>
      <c r="I81" s="9">
        <v>20326.741439479054</v>
      </c>
      <c r="J81" s="9">
        <v>176810.93025764558</v>
      </c>
      <c r="K81" s="9">
        <v>39073.966526285003</v>
      </c>
      <c r="L81" s="9">
        <f>SUM(C81:K81)</f>
        <v>5202115.6551484708</v>
      </c>
      <c r="M81" s="10">
        <f t="shared" ref="M81:M83" si="16">SUM(L81)</f>
        <v>5202115.6551484708</v>
      </c>
    </row>
    <row r="82" spans="2:13" ht="12" thickBot="1" x14ac:dyDescent="0.2">
      <c r="B82" s="11" t="s">
        <v>14</v>
      </c>
      <c r="C82" s="9">
        <v>9394861.2686826475</v>
      </c>
      <c r="D82" s="9">
        <v>5814959.3448493928</v>
      </c>
      <c r="E82" s="9">
        <v>4697820.3031284073</v>
      </c>
      <c r="F82" s="9">
        <v>1302191.8674746426</v>
      </c>
      <c r="G82" s="9">
        <v>4205850.7552558649</v>
      </c>
      <c r="H82" s="9">
        <v>795858.90598596027</v>
      </c>
      <c r="I82" s="9">
        <v>1608713.6173851914</v>
      </c>
      <c r="J82" s="9">
        <v>3419449.8210362988</v>
      </c>
      <c r="K82" s="9">
        <v>2124468.9851410664</v>
      </c>
      <c r="L82" s="9">
        <f>SUM(C82:K82)</f>
        <v>33364174.868939463</v>
      </c>
      <c r="M82" s="10">
        <f t="shared" si="16"/>
        <v>33364174.868939463</v>
      </c>
    </row>
    <row r="83" spans="2:13" ht="12" thickBot="1" x14ac:dyDescent="0.2">
      <c r="B83" s="12" t="s">
        <v>15</v>
      </c>
      <c r="C83" s="13">
        <v>15934906.219460126</v>
      </c>
      <c r="D83" s="13">
        <v>6841469.0731890006</v>
      </c>
      <c r="E83" s="13">
        <v>6072333.3600000003</v>
      </c>
      <c r="F83" s="13">
        <v>2454093.5332480003</v>
      </c>
      <c r="G83" s="13">
        <v>2684837.8214670001</v>
      </c>
      <c r="H83" s="13"/>
      <c r="I83" s="13"/>
      <c r="J83" s="13"/>
      <c r="K83" s="13"/>
      <c r="L83" s="13">
        <f>SUM(C83:K83)</f>
        <v>33987640.007364124</v>
      </c>
      <c r="M83" s="14">
        <f t="shared" si="16"/>
        <v>33987640.007364124</v>
      </c>
    </row>
    <row r="84" spans="2:13" ht="12" thickBot="1" x14ac:dyDescent="0.2">
      <c r="B84" s="11" t="s">
        <v>24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15">
        <v>1424019.4168721559</v>
      </c>
    </row>
    <row r="85" spans="2:13" ht="12" thickBot="1" x14ac:dyDescent="0.2">
      <c r="B85" s="16" t="s">
        <v>16</v>
      </c>
      <c r="C85" s="17"/>
      <c r="D85" s="17"/>
      <c r="E85" s="17"/>
      <c r="F85" s="17"/>
      <c r="G85" s="17"/>
      <c r="H85" s="17"/>
      <c r="I85" s="17"/>
      <c r="J85" s="17"/>
      <c r="K85" s="17"/>
      <c r="L85" s="18"/>
      <c r="M85" s="19">
        <v>2136029.1253082333</v>
      </c>
    </row>
    <row r="86" spans="2:13" ht="12" thickBot="1" x14ac:dyDescent="0.2">
      <c r="B86" s="16" t="s">
        <v>17</v>
      </c>
      <c r="C86" s="17"/>
      <c r="D86" s="17"/>
      <c r="E86" s="17"/>
      <c r="F86" s="17"/>
      <c r="G86" s="17"/>
      <c r="H86" s="17"/>
      <c r="I86" s="17"/>
      <c r="J86" s="17"/>
      <c r="K86" s="17"/>
      <c r="L86" s="18"/>
      <c r="M86" s="19">
        <v>4337000</v>
      </c>
    </row>
    <row r="87" spans="2:13" ht="4.75" customHeight="1" thickBot="1" x14ac:dyDescent="0.2"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9"/>
    </row>
    <row r="88" spans="2:13" ht="12" thickBot="1" x14ac:dyDescent="0.2">
      <c r="B88" s="16" t="s">
        <v>25</v>
      </c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9">
        <v>0</v>
      </c>
    </row>
    <row r="89" spans="2:13" ht="12" thickBot="1" x14ac:dyDescent="0.2">
      <c r="B89" s="16" t="s">
        <v>26</v>
      </c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9">
        <v>1701000</v>
      </c>
    </row>
    <row r="90" spans="2:13" x14ac:dyDescent="0.15">
      <c r="B90" s="22" t="s">
        <v>31</v>
      </c>
    </row>
    <row r="92" spans="2:13" ht="12" thickBot="1" x14ac:dyDescent="0.2"/>
    <row r="93" spans="2:13" ht="34" thickBot="1" x14ac:dyDescent="0.2">
      <c r="B93" s="2" t="s">
        <v>19</v>
      </c>
      <c r="C93" s="3" t="s">
        <v>1</v>
      </c>
      <c r="D93" s="3" t="s">
        <v>2</v>
      </c>
      <c r="E93" s="3" t="s">
        <v>3</v>
      </c>
      <c r="F93" s="3" t="s">
        <v>4</v>
      </c>
      <c r="G93" s="3" t="s">
        <v>5</v>
      </c>
      <c r="H93" s="3" t="s">
        <v>6</v>
      </c>
      <c r="I93" s="3" t="s">
        <v>7</v>
      </c>
      <c r="J93" s="4" t="s">
        <v>8</v>
      </c>
      <c r="K93" s="3" t="s">
        <v>9</v>
      </c>
      <c r="L93" s="4" t="s">
        <v>10</v>
      </c>
      <c r="M93" s="5" t="s">
        <v>32</v>
      </c>
    </row>
    <row r="94" spans="2:13" ht="15" thickBot="1" x14ac:dyDescent="0.25">
      <c r="B94" s="6" t="s">
        <v>11</v>
      </c>
      <c r="C94" s="7">
        <f>SUM(C95:C99)</f>
        <v>30354228.993155401</v>
      </c>
      <c r="D94" s="7">
        <f t="shared" ref="D94:L94" si="17">SUM(D95:D99)</f>
        <v>16808132.415999949</v>
      </c>
      <c r="E94" s="7">
        <f t="shared" si="17"/>
        <v>12870729.85647117</v>
      </c>
      <c r="F94" s="7">
        <f t="shared" si="17"/>
        <v>4608216.8207853436</v>
      </c>
      <c r="G94" s="7">
        <f t="shared" si="17"/>
        <v>9272724.0613535829</v>
      </c>
      <c r="H94" s="7">
        <f t="shared" si="17"/>
        <v>901571.08519354905</v>
      </c>
      <c r="I94" s="7">
        <f t="shared" si="17"/>
        <v>1874407.7081448473</v>
      </c>
      <c r="J94" s="7">
        <f t="shared" si="17"/>
        <v>4037396.8477375065</v>
      </c>
      <c r="K94" s="7">
        <f t="shared" si="17"/>
        <v>2422668.0307079409</v>
      </c>
      <c r="L94" s="7">
        <f t="shared" si="17"/>
        <v>83150075.819549292</v>
      </c>
      <c r="M94" s="8">
        <f>SUM(M95:M104)</f>
        <v>91132368.451115981</v>
      </c>
    </row>
    <row r="95" spans="2:13" ht="12" thickBot="1" x14ac:dyDescent="0.2">
      <c r="B95" s="6" t="s">
        <v>12</v>
      </c>
      <c r="C95" s="9">
        <v>2281150.583999218</v>
      </c>
      <c r="D95" s="9">
        <v>2191505.4201454669</v>
      </c>
      <c r="E95" s="9">
        <v>1446311.1625588476</v>
      </c>
      <c r="F95" s="9">
        <v>679154.51025703957</v>
      </c>
      <c r="G95" s="9">
        <v>1312022.4371180313</v>
      </c>
      <c r="H95" s="9">
        <v>87543.909021732456</v>
      </c>
      <c r="I95" s="9">
        <v>206914.49375084796</v>
      </c>
      <c r="J95" s="9">
        <v>349596.46226336056</v>
      </c>
      <c r="K95" s="9">
        <v>209753.82350068435</v>
      </c>
      <c r="L95" s="9">
        <f>SUM(C95:K95)</f>
        <v>8763952.8026152272</v>
      </c>
      <c r="M95" s="10">
        <f>SUM(L95)</f>
        <v>8763952.8026152272</v>
      </c>
    </row>
    <row r="96" spans="2:13" ht="12" thickBot="1" x14ac:dyDescent="0.2">
      <c r="B96" s="6" t="s">
        <v>13</v>
      </c>
      <c r="C96" s="9">
        <v>2227150.1247508526</v>
      </c>
      <c r="D96" s="9">
        <v>1366308.0064466596</v>
      </c>
      <c r="E96" s="9">
        <v>535421.10890064435</v>
      </c>
      <c r="F96" s="9">
        <v>124323.77721246885</v>
      </c>
      <c r="G96" s="9">
        <v>834912.74069321132</v>
      </c>
      <c r="H96" s="9">
        <v>0</v>
      </c>
      <c r="I96" s="9">
        <v>20779.243416184487</v>
      </c>
      <c r="J96" s="9">
        <v>181381.45746865918</v>
      </c>
      <c r="K96" s="9">
        <v>40052.721691235754</v>
      </c>
      <c r="L96" s="9">
        <f>SUM(C96:K96)</f>
        <v>5330329.1805799166</v>
      </c>
      <c r="M96" s="10">
        <f t="shared" ref="M96:M98" si="18">SUM(L96)</f>
        <v>5330329.1805799166</v>
      </c>
    </row>
    <row r="97" spans="2:13" ht="12" thickBot="1" x14ac:dyDescent="0.2">
      <c r="B97" s="11" t="s">
        <v>14</v>
      </c>
      <c r="C97" s="9">
        <v>9609003.9270547275</v>
      </c>
      <c r="D97" s="9">
        <v>5959226.8338193242</v>
      </c>
      <c r="E97" s="9">
        <v>4816664.2250116775</v>
      </c>
      <c r="F97" s="9">
        <v>1334181.0734438351</v>
      </c>
      <c r="G97" s="9">
        <v>4303427.5771468394</v>
      </c>
      <c r="H97" s="9">
        <v>814027.17617181665</v>
      </c>
      <c r="I97" s="9">
        <v>1646713.9709778149</v>
      </c>
      <c r="J97" s="9">
        <v>3506418.9280054867</v>
      </c>
      <c r="K97" s="9">
        <v>2172861.485516021</v>
      </c>
      <c r="L97" s="9">
        <f>SUM(C97:K97)</f>
        <v>34162525.197147541</v>
      </c>
      <c r="M97" s="10">
        <f t="shared" si="18"/>
        <v>34162525.197147541</v>
      </c>
    </row>
    <row r="98" spans="2:13" ht="12" thickBot="1" x14ac:dyDescent="0.2">
      <c r="B98" s="12" t="s">
        <v>15</v>
      </c>
      <c r="C98" s="13">
        <v>16236924.357350603</v>
      </c>
      <c r="D98" s="13">
        <v>7291092.1555885002</v>
      </c>
      <c r="E98" s="13">
        <v>6072333.3600000003</v>
      </c>
      <c r="F98" s="13">
        <v>2470557.4598719999</v>
      </c>
      <c r="G98" s="13">
        <v>2822361.3063955004</v>
      </c>
      <c r="H98" s="13"/>
      <c r="I98" s="13"/>
      <c r="J98" s="13"/>
      <c r="K98" s="13"/>
      <c r="L98" s="13">
        <f>SUM(C98:K98)</f>
        <v>34893268.639206603</v>
      </c>
      <c r="M98" s="14">
        <f t="shared" si="18"/>
        <v>34893268.639206603</v>
      </c>
    </row>
    <row r="99" spans="2:13" ht="12" thickBot="1" x14ac:dyDescent="0.2">
      <c r="B99" s="11" t="s">
        <v>24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15">
        <v>1458117.0526266755</v>
      </c>
    </row>
    <row r="100" spans="2:13" ht="12" thickBot="1" x14ac:dyDescent="0.2">
      <c r="B100" s="16" t="s">
        <v>16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8"/>
      <c r="M100" s="19">
        <v>2187175.578940013</v>
      </c>
    </row>
    <row r="101" spans="2:13" ht="12" thickBot="1" x14ac:dyDescent="0.2">
      <c r="B101" s="16" t="s">
        <v>17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9">
        <v>4337000</v>
      </c>
    </row>
    <row r="102" spans="2:13" ht="4.75" customHeight="1" thickBot="1" x14ac:dyDescent="0.2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9"/>
    </row>
    <row r="103" spans="2:13" ht="12" thickBot="1" x14ac:dyDescent="0.2">
      <c r="B103" s="16" t="s">
        <v>25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9">
        <v>0</v>
      </c>
    </row>
    <row r="104" spans="2:13" ht="12" thickBot="1" x14ac:dyDescent="0.2">
      <c r="B104" s="16" t="s">
        <v>26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9">
        <v>0</v>
      </c>
    </row>
    <row r="105" spans="2:13" x14ac:dyDescent="0.15">
      <c r="B105" s="22" t="s">
        <v>31</v>
      </c>
    </row>
    <row r="107" spans="2:13" ht="12" thickBot="1" x14ac:dyDescent="0.2"/>
    <row r="108" spans="2:13" ht="34" thickBot="1" x14ac:dyDescent="0.2">
      <c r="B108" s="2" t="s">
        <v>20</v>
      </c>
      <c r="C108" s="3" t="s">
        <v>1</v>
      </c>
      <c r="D108" s="3" t="s">
        <v>2</v>
      </c>
      <c r="E108" s="3" t="s">
        <v>3</v>
      </c>
      <c r="F108" s="3" t="s">
        <v>4</v>
      </c>
      <c r="G108" s="3" t="s">
        <v>5</v>
      </c>
      <c r="H108" s="3" t="s">
        <v>6</v>
      </c>
      <c r="I108" s="3" t="s">
        <v>7</v>
      </c>
      <c r="J108" s="4" t="s">
        <v>8</v>
      </c>
      <c r="K108" s="3" t="s">
        <v>9</v>
      </c>
      <c r="L108" s="4" t="s">
        <v>10</v>
      </c>
      <c r="M108" s="5" t="s">
        <v>32</v>
      </c>
    </row>
    <row r="109" spans="2:13" ht="15" thickBot="1" x14ac:dyDescent="0.25">
      <c r="B109" s="6" t="s">
        <v>11</v>
      </c>
      <c r="C109" s="7">
        <f>SUM(C110:C114)</f>
        <v>30978208.739519272</v>
      </c>
      <c r="D109" s="7">
        <f t="shared" ref="D109:L109" si="19">SUM(D110:D114)</f>
        <v>17501323.628451694</v>
      </c>
      <c r="E109" s="7">
        <f t="shared" si="19"/>
        <v>13045620.688539645</v>
      </c>
      <c r="F109" s="7">
        <f t="shared" si="19"/>
        <v>4679112.3111392725</v>
      </c>
      <c r="G109" s="7">
        <f t="shared" si="19"/>
        <v>9561428.544526875</v>
      </c>
      <c r="H109" s="7">
        <f t="shared" si="19"/>
        <v>922170.4771225556</v>
      </c>
      <c r="I109" s="7">
        <f t="shared" si="19"/>
        <v>1918544.3436655928</v>
      </c>
      <c r="J109" s="7">
        <f t="shared" si="19"/>
        <v>4140317.765173052</v>
      </c>
      <c r="K109" s="7">
        <f t="shared" si="19"/>
        <v>2477968.2039919281</v>
      </c>
      <c r="L109" s="7">
        <f t="shared" si="19"/>
        <v>85224694.7021299</v>
      </c>
      <c r="M109" s="8">
        <f>SUM(M110:M119)</f>
        <v>93293428.988110736</v>
      </c>
    </row>
    <row r="110" spans="2:13" ht="12" thickBot="1" x14ac:dyDescent="0.2">
      <c r="B110" s="6" t="s">
        <v>12</v>
      </c>
      <c r="C110" s="9">
        <v>2333261.6822118959</v>
      </c>
      <c r="D110" s="9">
        <v>2249602.3068534401</v>
      </c>
      <c r="E110" s="9">
        <v>1484902.6192635139</v>
      </c>
      <c r="F110" s="9">
        <v>697412.71061535273</v>
      </c>
      <c r="G110" s="9">
        <v>1343743.4501645919</v>
      </c>
      <c r="H110" s="9">
        <v>89544.132599181175</v>
      </c>
      <c r="I110" s="9">
        <v>211653.05513909282</v>
      </c>
      <c r="J110" s="9">
        <v>358558.52026047069</v>
      </c>
      <c r="K110" s="9">
        <v>214512.30423877088</v>
      </c>
      <c r="L110" s="9">
        <f>SUM(C110:K110)</f>
        <v>8983190.7813463099</v>
      </c>
      <c r="M110" s="10">
        <f>SUM(L110)</f>
        <v>8983190.7813463099</v>
      </c>
    </row>
    <row r="111" spans="2:13" ht="12" thickBot="1" x14ac:dyDescent="0.2">
      <c r="B111" s="6" t="s">
        <v>13</v>
      </c>
      <c r="C111" s="9">
        <v>2277787.7604820929</v>
      </c>
      <c r="D111" s="9">
        <v>1403787.3619794149</v>
      </c>
      <c r="E111" s="9">
        <v>549753.05846889596</v>
      </c>
      <c r="F111" s="9">
        <v>127689.78943691743</v>
      </c>
      <c r="G111" s="9">
        <v>854440.57335907395</v>
      </c>
      <c r="H111" s="9">
        <v>0</v>
      </c>
      <c r="I111" s="9">
        <v>21242.1744468615</v>
      </c>
      <c r="J111" s="9">
        <v>186074.42448206886</v>
      </c>
      <c r="K111" s="9">
        <v>41056.970234518274</v>
      </c>
      <c r="L111" s="9">
        <f>SUM(C111:K111)</f>
        <v>5461832.112889844</v>
      </c>
      <c r="M111" s="10">
        <f t="shared" ref="M111:M113" si="20">SUM(L111)</f>
        <v>5461832.112889844</v>
      </c>
    </row>
    <row r="112" spans="2:13" ht="12" thickBot="1" x14ac:dyDescent="0.2">
      <c r="B112" s="11" t="s">
        <v>14</v>
      </c>
      <c r="C112" s="9">
        <v>9828216.8015842009</v>
      </c>
      <c r="D112" s="9">
        <v>6107218.7216308406</v>
      </c>
      <c r="E112" s="9">
        <v>4938631.6508072345</v>
      </c>
      <c r="F112" s="9">
        <v>1366988.4245910018</v>
      </c>
      <c r="G112" s="9">
        <v>4403359.7296792101</v>
      </c>
      <c r="H112" s="9">
        <v>832626.34452337446</v>
      </c>
      <c r="I112" s="9">
        <v>1685649.1140796386</v>
      </c>
      <c r="J112" s="9">
        <v>3595684.8204305125</v>
      </c>
      <c r="K112" s="9">
        <v>2222398.9295186391</v>
      </c>
      <c r="L112" s="9">
        <f>SUM(C112:K112)</f>
        <v>34980774.536844656</v>
      </c>
      <c r="M112" s="10">
        <f t="shared" si="20"/>
        <v>34980774.536844656</v>
      </c>
    </row>
    <row r="113" spans="2:13" ht="12" thickBot="1" x14ac:dyDescent="0.2">
      <c r="B113" s="12" t="s">
        <v>15</v>
      </c>
      <c r="C113" s="13">
        <v>16538942.495241083</v>
      </c>
      <c r="D113" s="13">
        <v>7740715.2379879998</v>
      </c>
      <c r="E113" s="13">
        <v>6072333.3600000003</v>
      </c>
      <c r="F113" s="13">
        <v>2487021.386496</v>
      </c>
      <c r="G113" s="13">
        <v>2959884.7913239999</v>
      </c>
      <c r="H113" s="13"/>
      <c r="I113" s="13"/>
      <c r="J113" s="13"/>
      <c r="K113" s="13"/>
      <c r="L113" s="13">
        <f>SUM(C113:K113)</f>
        <v>35798897.271049082</v>
      </c>
      <c r="M113" s="14">
        <f t="shared" si="20"/>
        <v>35798897.271049082</v>
      </c>
    </row>
    <row r="114" spans="2:13" ht="12" thickBot="1" x14ac:dyDescent="0.2">
      <c r="B114" s="11" t="s">
        <v>24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5">
        <v>1492693.7143923342</v>
      </c>
    </row>
    <row r="115" spans="2:13" ht="12" thickBot="1" x14ac:dyDescent="0.2">
      <c r="B115" s="16" t="s">
        <v>16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8"/>
      <c r="M115" s="19">
        <v>2239040.5715885013</v>
      </c>
    </row>
    <row r="116" spans="2:13" ht="12" thickBot="1" x14ac:dyDescent="0.2">
      <c r="B116" s="16" t="s">
        <v>17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8"/>
      <c r="M116" s="19">
        <v>4337000</v>
      </c>
    </row>
    <row r="117" spans="2:13" ht="4.75" customHeight="1" thickBot="1" x14ac:dyDescent="0.2">
      <c r="B117" s="16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9"/>
    </row>
    <row r="118" spans="2:13" ht="12" thickBot="1" x14ac:dyDescent="0.2">
      <c r="B118" s="16" t="s">
        <v>25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8"/>
      <c r="M118" s="19">
        <v>0</v>
      </c>
    </row>
    <row r="119" spans="2:13" ht="12" thickBot="1" x14ac:dyDescent="0.2">
      <c r="B119" s="16" t="s">
        <v>26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9">
        <v>0</v>
      </c>
    </row>
    <row r="120" spans="2:13" x14ac:dyDescent="0.15">
      <c r="B120" s="22" t="s">
        <v>31</v>
      </c>
    </row>
    <row r="122" spans="2:13" ht="12" thickBot="1" x14ac:dyDescent="0.2"/>
    <row r="123" spans="2:13" ht="34" thickBot="1" x14ac:dyDescent="0.2">
      <c r="B123" s="2" t="s">
        <v>21</v>
      </c>
      <c r="C123" s="3" t="s">
        <v>1</v>
      </c>
      <c r="D123" s="3" t="s">
        <v>2</v>
      </c>
      <c r="E123" s="3" t="s">
        <v>3</v>
      </c>
      <c r="F123" s="3" t="s">
        <v>4</v>
      </c>
      <c r="G123" s="3" t="s">
        <v>5</v>
      </c>
      <c r="H123" s="3" t="s">
        <v>6</v>
      </c>
      <c r="I123" s="3" t="s">
        <v>7</v>
      </c>
      <c r="J123" s="4" t="s">
        <v>8</v>
      </c>
      <c r="K123" s="3" t="s">
        <v>9</v>
      </c>
      <c r="L123" s="4" t="s">
        <v>10</v>
      </c>
      <c r="M123" s="5" t="s">
        <v>32</v>
      </c>
    </row>
    <row r="124" spans="2:13" ht="15" thickBot="1" x14ac:dyDescent="0.25">
      <c r="B124" s="6" t="s">
        <v>11</v>
      </c>
      <c r="C124" s="7">
        <f>SUM(C125:C129)</f>
        <v>31609816.183525331</v>
      </c>
      <c r="D124" s="7">
        <f t="shared" ref="D124:L124" si="21">SUM(D125:D129)</f>
        <v>18200983.023249805</v>
      </c>
      <c r="E124" s="7">
        <f t="shared" si="21"/>
        <v>13225177.024313662</v>
      </c>
      <c r="F124" s="7">
        <f t="shared" si="21"/>
        <v>4751446.7840631492</v>
      </c>
      <c r="G124" s="7">
        <f t="shared" si="21"/>
        <v>9853821.8599594366</v>
      </c>
      <c r="H124" s="7">
        <f t="shared" si="21"/>
        <v>943258.89599689632</v>
      </c>
      <c r="I124" s="7">
        <f t="shared" si="21"/>
        <v>1963763.1663374887</v>
      </c>
      <c r="J124" s="7">
        <f t="shared" si="21"/>
        <v>4245962.2903717319</v>
      </c>
      <c r="K124" s="7">
        <f t="shared" si="21"/>
        <v>2534579.78512169</v>
      </c>
      <c r="L124" s="7">
        <f t="shared" si="21"/>
        <v>87328809.0129392</v>
      </c>
      <c r="M124" s="8">
        <f>SUM(M125:M134)</f>
        <v>95485213.890875593</v>
      </c>
    </row>
    <row r="125" spans="2:13" ht="12" thickBot="1" x14ac:dyDescent="0.2">
      <c r="B125" s="6" t="s">
        <v>12</v>
      </c>
      <c r="C125" s="9">
        <v>2386609.6449848083</v>
      </c>
      <c r="D125" s="9">
        <v>2309289.1346447244</v>
      </c>
      <c r="E125" s="9">
        <v>1524555.8621058783</v>
      </c>
      <c r="F125" s="9">
        <v>716176.3282854273</v>
      </c>
      <c r="G125" s="9">
        <v>1376263.3004012094</v>
      </c>
      <c r="H125" s="9">
        <v>91591.841010089309</v>
      </c>
      <c r="I125" s="9">
        <v>216504.39590049934</v>
      </c>
      <c r="J125" s="9">
        <v>367758.92328007828</v>
      </c>
      <c r="K125" s="9">
        <v>219382.8567196613</v>
      </c>
      <c r="L125" s="9">
        <f>SUM(C125:K125)</f>
        <v>9208132.2873323765</v>
      </c>
      <c r="M125" s="10">
        <f>SUM(L125)</f>
        <v>9208132.2873323765</v>
      </c>
    </row>
    <row r="126" spans="2:13" ht="12" thickBot="1" x14ac:dyDescent="0.2">
      <c r="B126" s="6" t="s">
        <v>13</v>
      </c>
      <c r="C126" s="9">
        <v>2329620.9879250452</v>
      </c>
      <c r="D126" s="9">
        <v>1442320.90048494</v>
      </c>
      <c r="E126" s="9">
        <v>564480.35285021993</v>
      </c>
      <c r="F126" s="9">
        <v>131149.50800626096</v>
      </c>
      <c r="G126" s="9">
        <v>874443.85001381405</v>
      </c>
      <c r="H126" s="9">
        <v>0</v>
      </c>
      <c r="I126" s="9">
        <v>21715.784483022653</v>
      </c>
      <c r="J126" s="9">
        <v>190893.21097166781</v>
      </c>
      <c r="K126" s="9">
        <v>42087.399571950176</v>
      </c>
      <c r="L126" s="9">
        <f>SUM(C126:K126)</f>
        <v>5596711.994306921</v>
      </c>
      <c r="M126" s="10">
        <f t="shared" ref="M126:M128" si="22">SUM(L126)</f>
        <v>5596711.994306921</v>
      </c>
    </row>
    <row r="127" spans="2:13" ht="12" thickBot="1" x14ac:dyDescent="0.2">
      <c r="B127" s="11" t="s">
        <v>14</v>
      </c>
      <c r="C127" s="9">
        <v>10052624.917483917</v>
      </c>
      <c r="D127" s="9">
        <v>6259034.667732643</v>
      </c>
      <c r="E127" s="9">
        <v>5063807.4493575636</v>
      </c>
      <c r="F127" s="9">
        <v>1400635.6346514614</v>
      </c>
      <c r="G127" s="9">
        <v>4505706.4332919121</v>
      </c>
      <c r="H127" s="9">
        <v>851667.05498680705</v>
      </c>
      <c r="I127" s="9">
        <v>1725542.9859539666</v>
      </c>
      <c r="J127" s="9">
        <v>3687310.1561199855</v>
      </c>
      <c r="K127" s="9">
        <v>2273109.5288300784</v>
      </c>
      <c r="L127" s="9">
        <f>SUM(C127:K127)</f>
        <v>35819438.828408338</v>
      </c>
      <c r="M127" s="10">
        <f t="shared" si="22"/>
        <v>35819438.828408338</v>
      </c>
    </row>
    <row r="128" spans="2:13" ht="12" thickBot="1" x14ac:dyDescent="0.2">
      <c r="B128" s="12" t="s">
        <v>15</v>
      </c>
      <c r="C128" s="13">
        <v>16840960.633131564</v>
      </c>
      <c r="D128" s="13">
        <v>8190338.3203874994</v>
      </c>
      <c r="E128" s="13">
        <v>6072333.3600000003</v>
      </c>
      <c r="F128" s="13">
        <v>2503485.3131200001</v>
      </c>
      <c r="G128" s="13">
        <v>3097408.2762525007</v>
      </c>
      <c r="H128" s="13"/>
      <c r="I128" s="13"/>
      <c r="J128" s="13"/>
      <c r="K128" s="13"/>
      <c r="L128" s="13">
        <f>SUM(C128:K128)</f>
        <v>36704525.902891561</v>
      </c>
      <c r="M128" s="14">
        <f t="shared" si="22"/>
        <v>36704525.902891561</v>
      </c>
    </row>
    <row r="129" spans="2:13" ht="12" thickBot="1" x14ac:dyDescent="0.2">
      <c r="B129" s="11" t="s">
        <v>24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5">
        <v>1527761.9511745572</v>
      </c>
    </row>
    <row r="130" spans="2:13" ht="12" thickBot="1" x14ac:dyDescent="0.2">
      <c r="B130" s="16" t="s">
        <v>16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8"/>
      <c r="M130" s="19">
        <v>2291642.9267618358</v>
      </c>
    </row>
    <row r="131" spans="2:13" ht="12" thickBot="1" x14ac:dyDescent="0.2">
      <c r="B131" s="16" t="s">
        <v>17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8"/>
      <c r="M131" s="19">
        <v>4337000</v>
      </c>
    </row>
    <row r="132" spans="2:13" ht="4.75" customHeight="1" thickBot="1" x14ac:dyDescent="0.2">
      <c r="B132" s="16"/>
      <c r="C132" s="17"/>
      <c r="D132" s="17"/>
      <c r="E132" s="17"/>
      <c r="F132" s="17"/>
      <c r="G132" s="17"/>
      <c r="H132" s="17"/>
      <c r="I132" s="17"/>
      <c r="J132" s="17"/>
      <c r="K132" s="17"/>
      <c r="L132" s="18"/>
      <c r="M132" s="19"/>
    </row>
    <row r="133" spans="2:13" ht="12" thickBot="1" x14ac:dyDescent="0.2">
      <c r="B133" s="16" t="s">
        <v>25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8"/>
      <c r="M133" s="19">
        <v>0</v>
      </c>
    </row>
    <row r="134" spans="2:13" ht="12" thickBot="1" x14ac:dyDescent="0.2">
      <c r="B134" s="16" t="s">
        <v>26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8"/>
      <c r="M134" s="19">
        <v>0</v>
      </c>
    </row>
    <row r="135" spans="2:13" x14ac:dyDescent="0.15">
      <c r="B135" s="22" t="s">
        <v>31</v>
      </c>
    </row>
    <row r="137" spans="2:13" ht="12" thickBot="1" x14ac:dyDescent="0.2"/>
    <row r="138" spans="2:13" ht="34" thickBot="1" x14ac:dyDescent="0.2">
      <c r="B138" s="2" t="s">
        <v>22</v>
      </c>
      <c r="C138" s="3" t="s">
        <v>1</v>
      </c>
      <c r="D138" s="3" t="s">
        <v>2</v>
      </c>
      <c r="E138" s="3" t="s">
        <v>3</v>
      </c>
      <c r="F138" s="3" t="s">
        <v>4</v>
      </c>
      <c r="G138" s="3" t="s">
        <v>5</v>
      </c>
      <c r="H138" s="3" t="s">
        <v>6</v>
      </c>
      <c r="I138" s="3" t="s">
        <v>7</v>
      </c>
      <c r="J138" s="4" t="s">
        <v>8</v>
      </c>
      <c r="K138" s="3" t="s">
        <v>9</v>
      </c>
      <c r="L138" s="4" t="s">
        <v>10</v>
      </c>
      <c r="M138" s="5" t="s">
        <v>32</v>
      </c>
    </row>
    <row r="139" spans="2:13" ht="15" thickBot="1" x14ac:dyDescent="0.25">
      <c r="B139" s="6" t="s">
        <v>11</v>
      </c>
      <c r="C139" s="7">
        <f>SUM(C140:C144)</f>
        <v>32249239.53309061</v>
      </c>
      <c r="D139" s="7">
        <f t="shared" ref="D139:L139" si="23">SUM(D140:D144)</f>
        <v>18907287.868633576</v>
      </c>
      <c r="E139" s="7">
        <f t="shared" si="23"/>
        <v>13409527.204479255</v>
      </c>
      <c r="F139" s="7">
        <f t="shared" si="23"/>
        <v>4825259.5297472347</v>
      </c>
      <c r="G139" s="7">
        <f t="shared" si="23"/>
        <v>10149997.740665276</v>
      </c>
      <c r="H139" s="7">
        <f t="shared" si="23"/>
        <v>964848.43352868047</v>
      </c>
      <c r="I139" s="7">
        <f t="shared" si="23"/>
        <v>2010091.8035367797</v>
      </c>
      <c r="J139" s="7">
        <f t="shared" si="23"/>
        <v>4354404.8511712421</v>
      </c>
      <c r="K139" s="7">
        <f t="shared" si="23"/>
        <v>2592535.1643855441</v>
      </c>
      <c r="L139" s="7">
        <f t="shared" si="23"/>
        <v>89463192.129238203</v>
      </c>
      <c r="M139" s="8">
        <f>SUM(M140:M149)</f>
        <v>97708528.759271786</v>
      </c>
    </row>
    <row r="140" spans="2:13" ht="12" thickBot="1" x14ac:dyDescent="0.2">
      <c r="B140" s="6" t="s">
        <v>12</v>
      </c>
      <c r="C140" s="9">
        <v>2441225.0488870395</v>
      </c>
      <c r="D140" s="9">
        <v>2370610.5424414617</v>
      </c>
      <c r="E140" s="9">
        <v>1565300.8255188025</v>
      </c>
      <c r="F140" s="9">
        <v>735459.67921263666</v>
      </c>
      <c r="G140" s="9">
        <v>1409602.8970795595</v>
      </c>
      <c r="H140" s="9">
        <v>93688.208361983328</v>
      </c>
      <c r="I140" s="9">
        <v>221471.31186689279</v>
      </c>
      <c r="J140" s="9">
        <v>377204.21133851004</v>
      </c>
      <c r="K140" s="9">
        <v>224368.22944205298</v>
      </c>
      <c r="L140" s="9">
        <f>SUM(C140:K140)</f>
        <v>9438930.9541489389</v>
      </c>
      <c r="M140" s="10">
        <f>SUM(L140)</f>
        <v>9438930.9541489389</v>
      </c>
    </row>
    <row r="141" spans="2:13" ht="12" thickBot="1" x14ac:dyDescent="0.2">
      <c r="B141" s="6" t="s">
        <v>13</v>
      </c>
      <c r="C141" s="9">
        <v>2382679.2040838553</v>
      </c>
      <c r="D141" s="9">
        <v>1481938.8434985545</v>
      </c>
      <c r="E141" s="9">
        <v>579614.16011552862</v>
      </c>
      <c r="F141" s="9">
        <v>134705.59863040957</v>
      </c>
      <c r="G141" s="9">
        <v>894934.62615727517</v>
      </c>
      <c r="H141" s="9">
        <v>0</v>
      </c>
      <c r="I141" s="9">
        <v>22200.329716323751</v>
      </c>
      <c r="J141" s="9">
        <v>195841.29213105747</v>
      </c>
      <c r="K141" s="9">
        <v>43144.716194112953</v>
      </c>
      <c r="L141" s="9">
        <f>SUM(C141:K141)</f>
        <v>5735058.7705271179</v>
      </c>
      <c r="M141" s="10">
        <f t="shared" ref="M141:M143" si="24">SUM(L141)</f>
        <v>5735058.7705271179</v>
      </c>
    </row>
    <row r="142" spans="2:13" ht="12" thickBot="1" x14ac:dyDescent="0.2">
      <c r="B142" s="11" t="s">
        <v>14</v>
      </c>
      <c r="C142" s="9">
        <v>10282356.509097671</v>
      </c>
      <c r="D142" s="9">
        <v>6414777.0799065577</v>
      </c>
      <c r="E142" s="9">
        <v>5192278.8588449238</v>
      </c>
      <c r="F142" s="9">
        <v>1435145.0121601888</v>
      </c>
      <c r="G142" s="9">
        <v>4610528.4562474396</v>
      </c>
      <c r="H142" s="9">
        <v>871160.22516669717</v>
      </c>
      <c r="I142" s="9">
        <v>1766420.1619535631</v>
      </c>
      <c r="J142" s="9">
        <v>3781359.3477016743</v>
      </c>
      <c r="K142" s="9">
        <v>2325022.2187493783</v>
      </c>
      <c r="L142" s="9">
        <f>SUM(C142:K142)</f>
        <v>36679047.869828105</v>
      </c>
      <c r="M142" s="10">
        <f t="shared" si="24"/>
        <v>36679047.869828105</v>
      </c>
    </row>
    <row r="143" spans="2:13" ht="12" thickBot="1" x14ac:dyDescent="0.2">
      <c r="B143" s="12" t="s">
        <v>15</v>
      </c>
      <c r="C143" s="13">
        <v>17142978.771022044</v>
      </c>
      <c r="D143" s="13">
        <v>8639961.4027869999</v>
      </c>
      <c r="E143" s="13">
        <v>6072333.3600000003</v>
      </c>
      <c r="F143" s="13">
        <v>2519949.2397440001</v>
      </c>
      <c r="G143" s="13">
        <v>3234931.7611810006</v>
      </c>
      <c r="H143" s="13"/>
      <c r="I143" s="13"/>
      <c r="J143" s="13"/>
      <c r="K143" s="13"/>
      <c r="L143" s="13">
        <f>SUM(C143:K143)</f>
        <v>37610154.53473404</v>
      </c>
      <c r="M143" s="14">
        <f t="shared" si="24"/>
        <v>37610154.53473404</v>
      </c>
    </row>
    <row r="144" spans="2:13" ht="12" thickBot="1" x14ac:dyDescent="0.2">
      <c r="B144" s="11" t="s">
        <v>24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5">
        <v>1563334.6520134332</v>
      </c>
    </row>
    <row r="145" spans="2:13" ht="12" thickBot="1" x14ac:dyDescent="0.2">
      <c r="B145" s="16" t="s">
        <v>16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8"/>
      <c r="M145" s="19">
        <v>2345001.9780201493</v>
      </c>
    </row>
    <row r="146" spans="2:13" ht="12" thickBot="1" x14ac:dyDescent="0.2">
      <c r="B146" s="16" t="s">
        <v>17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8"/>
      <c r="M146" s="19">
        <v>4337000</v>
      </c>
    </row>
    <row r="147" spans="2:13" ht="4.75" customHeight="1" thickBot="1" x14ac:dyDescent="0.2">
      <c r="B147" s="16"/>
      <c r="C147" s="17"/>
      <c r="D147" s="17"/>
      <c r="E147" s="17"/>
      <c r="F147" s="17"/>
      <c r="G147" s="17"/>
      <c r="H147" s="17"/>
      <c r="I147" s="17"/>
      <c r="J147" s="17"/>
      <c r="K147" s="17"/>
      <c r="L147" s="18"/>
      <c r="M147" s="19"/>
    </row>
    <row r="148" spans="2:13" ht="12" thickBot="1" x14ac:dyDescent="0.2">
      <c r="B148" s="16" t="s">
        <v>25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8"/>
      <c r="M148" s="19">
        <v>0</v>
      </c>
    </row>
    <row r="149" spans="2:13" ht="12" thickBot="1" x14ac:dyDescent="0.2">
      <c r="B149" s="16" t="s">
        <v>26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8"/>
      <c r="M149" s="19">
        <v>0</v>
      </c>
    </row>
    <row r="150" spans="2:13" x14ac:dyDescent="0.15">
      <c r="B150" s="22" t="s">
        <v>31</v>
      </c>
    </row>
    <row r="152" spans="2:13" ht="12" thickBot="1" x14ac:dyDescent="0.2"/>
    <row r="153" spans="2:13" ht="34" thickBot="1" x14ac:dyDescent="0.2">
      <c r="B153" s="2" t="s">
        <v>23</v>
      </c>
      <c r="C153" s="3" t="s">
        <v>1</v>
      </c>
      <c r="D153" s="3" t="s">
        <v>2</v>
      </c>
      <c r="E153" s="3" t="s">
        <v>3</v>
      </c>
      <c r="F153" s="3" t="s">
        <v>4</v>
      </c>
      <c r="G153" s="3" t="s">
        <v>5</v>
      </c>
      <c r="H153" s="3" t="s">
        <v>6</v>
      </c>
      <c r="I153" s="3" t="s">
        <v>7</v>
      </c>
      <c r="J153" s="4" t="s">
        <v>8</v>
      </c>
      <c r="K153" s="3" t="s">
        <v>9</v>
      </c>
      <c r="L153" s="4" t="s">
        <v>10</v>
      </c>
      <c r="M153" s="5" t="s">
        <v>32</v>
      </c>
    </row>
    <row r="154" spans="2:13" ht="15" thickBot="1" x14ac:dyDescent="0.25">
      <c r="B154" s="6" t="s">
        <v>11</v>
      </c>
      <c r="C154" s="7">
        <f>SUM(C155:C159)</f>
        <v>32896671.829909388</v>
      </c>
      <c r="D154" s="7">
        <f t="shared" ref="D154:L154" si="25">SUM(D155:D159)</f>
        <v>19620420.415344831</v>
      </c>
      <c r="E154" s="7">
        <f t="shared" si="25"/>
        <v>13598803.18745454</v>
      </c>
      <c r="F154" s="7">
        <f t="shared" si="25"/>
        <v>4900590.9395017587</v>
      </c>
      <c r="G154" s="7">
        <f t="shared" si="25"/>
        <v>10450052.393009758</v>
      </c>
      <c r="H154" s="7">
        <f t="shared" si="25"/>
        <v>986951.49259945564</v>
      </c>
      <c r="I154" s="7">
        <f t="shared" si="25"/>
        <v>2057558.6146962328</v>
      </c>
      <c r="J154" s="7">
        <f t="shared" si="25"/>
        <v>4465721.9626365043</v>
      </c>
      <c r="K154" s="7">
        <f t="shared" si="25"/>
        <v>2651867.5647415188</v>
      </c>
      <c r="L154" s="7">
        <f t="shared" si="25"/>
        <v>91628638.399893984</v>
      </c>
      <c r="M154" s="8">
        <f>SUM(M155:M164)</f>
        <v>99964201.038534075</v>
      </c>
    </row>
    <row r="155" spans="2:13" ht="12" thickBot="1" x14ac:dyDescent="0.2">
      <c r="B155" s="6" t="s">
        <v>12</v>
      </c>
      <c r="C155" s="9">
        <v>2497139.2571973912</v>
      </c>
      <c r="D155" s="9">
        <v>2433612.4471472483</v>
      </c>
      <c r="E155" s="9">
        <v>1607168.30358511</v>
      </c>
      <c r="F155" s="9">
        <v>755277.4918892351</v>
      </c>
      <c r="G155" s="9">
        <v>1443783.7156115863</v>
      </c>
      <c r="H155" s="9">
        <v>95834.438976866004</v>
      </c>
      <c r="I155" s="9">
        <v>226556.67099406561</v>
      </c>
      <c r="J155" s="9">
        <v>386901.10844589525</v>
      </c>
      <c r="K155" s="9">
        <v>229471.24108653245</v>
      </c>
      <c r="L155" s="9">
        <f>SUM(C155:K155)</f>
        <v>9675744.6749339309</v>
      </c>
      <c r="M155" s="10">
        <f>SUM(L155)</f>
        <v>9675744.6749339309</v>
      </c>
    </row>
    <row r="156" spans="2:13" ht="12" thickBot="1" x14ac:dyDescent="0.2">
      <c r="B156" s="6" t="s">
        <v>13</v>
      </c>
      <c r="C156" s="9">
        <v>2436992.5584578509</v>
      </c>
      <c r="D156" s="9">
        <v>1522672.2911225578</v>
      </c>
      <c r="E156" s="9">
        <v>595165.96953239257</v>
      </c>
      <c r="F156" s="9">
        <v>138360.80408096183</v>
      </c>
      <c r="G156" s="9">
        <v>915925.27479790151</v>
      </c>
      <c r="H156" s="9">
        <v>0</v>
      </c>
      <c r="I156" s="9">
        <v>22696.072740600088</v>
      </c>
      <c r="J156" s="9">
        <v>200922.24142183366</v>
      </c>
      <c r="K156" s="9">
        <v>44229.646207640712</v>
      </c>
      <c r="L156" s="9">
        <f>SUM(C156:K156)</f>
        <v>5876964.8583617406</v>
      </c>
      <c r="M156" s="10">
        <f t="shared" ref="M156:M158" si="26">SUM(L156)</f>
        <v>5876964.8583617406</v>
      </c>
    </row>
    <row r="157" spans="2:13" ht="12" thickBot="1" x14ac:dyDescent="0.2">
      <c r="B157" s="11" t="s">
        <v>14</v>
      </c>
      <c r="C157" s="9">
        <v>10517543.105341621</v>
      </c>
      <c r="D157" s="9">
        <v>6574551.191888527</v>
      </c>
      <c r="E157" s="9">
        <v>5324135.5543370359</v>
      </c>
      <c r="F157" s="9">
        <v>1470539.4771635616</v>
      </c>
      <c r="G157" s="9">
        <v>4717888.1564907692</v>
      </c>
      <c r="H157" s="9">
        <v>891117.05362258968</v>
      </c>
      <c r="I157" s="9">
        <v>1808305.8709615672</v>
      </c>
      <c r="J157" s="9">
        <v>3877898.6127687758</v>
      </c>
      <c r="K157" s="9">
        <v>2378166.6774473456</v>
      </c>
      <c r="L157" s="9">
        <f>SUM(C157:K157)</f>
        <v>37560145.700021788</v>
      </c>
      <c r="M157" s="10">
        <f t="shared" si="26"/>
        <v>37560145.700021788</v>
      </c>
    </row>
    <row r="158" spans="2:13" ht="12" thickBot="1" x14ac:dyDescent="0.2">
      <c r="B158" s="12" t="s">
        <v>15</v>
      </c>
      <c r="C158" s="13">
        <v>17444996.908912525</v>
      </c>
      <c r="D158" s="13">
        <v>9089584.4851864986</v>
      </c>
      <c r="E158" s="13">
        <v>6072333.3600000003</v>
      </c>
      <c r="F158" s="13">
        <v>2536413.1663680002</v>
      </c>
      <c r="G158" s="13">
        <v>3372455.2461095005</v>
      </c>
      <c r="H158" s="13"/>
      <c r="I158" s="13"/>
      <c r="J158" s="13"/>
      <c r="K158" s="13"/>
      <c r="L158" s="13">
        <f>SUM(C158:K158)</f>
        <v>38515783.16657652</v>
      </c>
      <c r="M158" s="14">
        <f t="shared" si="26"/>
        <v>38515783.16657652</v>
      </c>
    </row>
    <row r="159" spans="2:13" ht="12" thickBot="1" x14ac:dyDescent="0.2">
      <c r="B159" s="11" t="s">
        <v>24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15">
        <v>1599425.0554560365</v>
      </c>
    </row>
    <row r="160" spans="2:13" ht="12" thickBot="1" x14ac:dyDescent="0.2">
      <c r="B160" s="16" t="s">
        <v>16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8"/>
      <c r="M160" s="19">
        <v>2399137.5831840546</v>
      </c>
    </row>
    <row r="161" spans="2:13" ht="12" thickBot="1" x14ac:dyDescent="0.2">
      <c r="B161" s="16" t="s">
        <v>17</v>
      </c>
      <c r="C161" s="17"/>
      <c r="D161" s="17"/>
      <c r="E161" s="17"/>
      <c r="F161" s="17"/>
      <c r="G161" s="17"/>
      <c r="H161" s="17"/>
      <c r="I161" s="17"/>
      <c r="J161" s="17"/>
      <c r="K161" s="17"/>
      <c r="L161" s="18"/>
      <c r="M161" s="19">
        <v>4337000</v>
      </c>
    </row>
    <row r="162" spans="2:13" ht="4.75" customHeight="1" thickBot="1" x14ac:dyDescent="0.2">
      <c r="B162" s="16"/>
      <c r="C162" s="17"/>
      <c r="D162" s="17"/>
      <c r="E162" s="17"/>
      <c r="F162" s="17"/>
      <c r="G162" s="17"/>
      <c r="H162" s="17"/>
      <c r="I162" s="17"/>
      <c r="J162" s="17"/>
      <c r="K162" s="17"/>
      <c r="L162" s="18"/>
      <c r="M162" s="19"/>
    </row>
    <row r="163" spans="2:13" ht="12" thickBot="1" x14ac:dyDescent="0.2">
      <c r="B163" s="16" t="s">
        <v>25</v>
      </c>
      <c r="C163" s="17"/>
      <c r="D163" s="17"/>
      <c r="E163" s="17"/>
      <c r="F163" s="17"/>
      <c r="G163" s="17"/>
      <c r="H163" s="17"/>
      <c r="I163" s="17"/>
      <c r="J163" s="17"/>
      <c r="K163" s="17"/>
      <c r="L163" s="18"/>
      <c r="M163" s="19">
        <v>0</v>
      </c>
    </row>
    <row r="164" spans="2:13" ht="12" thickBot="1" x14ac:dyDescent="0.2">
      <c r="B164" s="16" t="s">
        <v>26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8"/>
      <c r="M164" s="19">
        <v>0</v>
      </c>
    </row>
    <row r="165" spans="2:13" x14ac:dyDescent="0.15">
      <c r="B165" s="22" t="s">
        <v>31</v>
      </c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40" zoomScaleNormal="40" zoomScalePageLayoutView="40" workbookViewId="0">
      <selection activeCell="G21" sqref="G21"/>
    </sheetView>
  </sheetViews>
  <sheetFormatPr baseColWidth="10" defaultColWidth="8.83203125" defaultRowHeight="23" x14ac:dyDescent="0.25"/>
  <cols>
    <col min="1" max="1" width="71.5" style="48" bestFit="1" customWidth="1"/>
    <col min="2" max="2" width="52.33203125" style="47" bestFit="1" customWidth="1" collapsed="1"/>
    <col min="3" max="4" width="29.1640625" style="47" bestFit="1" customWidth="1"/>
    <col min="5" max="5" width="23" style="47" bestFit="1" customWidth="1"/>
    <col min="6" max="6" width="49.83203125" style="47" bestFit="1" customWidth="1"/>
    <col min="7" max="8" width="34.83203125" style="47" bestFit="1" customWidth="1"/>
    <col min="9" max="9" width="41.5" style="47" bestFit="1" customWidth="1"/>
    <col min="10" max="16384" width="8.83203125" style="47"/>
  </cols>
  <sheetData>
    <row r="1" spans="1:9" customFormat="1" ht="62" x14ac:dyDescent="0.2">
      <c r="A1" s="54"/>
      <c r="B1" s="54"/>
      <c r="C1" s="54"/>
      <c r="D1" s="54"/>
      <c r="E1" s="54"/>
      <c r="F1" s="54"/>
      <c r="G1" s="54"/>
      <c r="H1" s="54"/>
      <c r="I1" s="54"/>
    </row>
    <row r="2" spans="1:9" customFormat="1" ht="23.25" customHeight="1" x14ac:dyDescent="0.2">
      <c r="A2" s="50"/>
      <c r="B2" s="50"/>
      <c r="C2" s="50"/>
      <c r="D2" s="50"/>
      <c r="E2" s="50"/>
      <c r="F2" s="50"/>
      <c r="G2" s="50"/>
      <c r="H2" s="50"/>
      <c r="I2" s="50"/>
    </row>
    <row r="3" spans="1:9" customFormat="1" ht="23.25" customHeight="1" x14ac:dyDescent="0.2">
      <c r="A3" s="50"/>
      <c r="B3" s="50"/>
      <c r="C3" s="50"/>
      <c r="D3" s="50"/>
      <c r="E3" s="50"/>
      <c r="F3" s="50"/>
      <c r="G3" s="50"/>
      <c r="H3" s="50"/>
      <c r="I3" s="50"/>
    </row>
    <row r="4" spans="1:9" customFormat="1" ht="23.25" customHeight="1" x14ac:dyDescent="0.25">
      <c r="A4" s="55" t="s">
        <v>44</v>
      </c>
      <c r="B4" s="57" t="s">
        <v>46</v>
      </c>
      <c r="C4" s="57"/>
      <c r="D4" s="57"/>
      <c r="E4" s="57"/>
      <c r="F4" s="57"/>
      <c r="G4" s="57"/>
      <c r="H4" s="57"/>
      <c r="I4" s="25"/>
    </row>
    <row r="5" spans="1:9" customFormat="1" ht="62" customHeight="1" x14ac:dyDescent="0.2">
      <c r="A5" s="56"/>
      <c r="B5" s="26" t="s">
        <v>47</v>
      </c>
      <c r="C5" s="27" t="s">
        <v>39</v>
      </c>
      <c r="D5" s="27" t="s">
        <v>48</v>
      </c>
      <c r="E5" s="27" t="s">
        <v>34</v>
      </c>
      <c r="F5" s="27" t="s">
        <v>35</v>
      </c>
      <c r="G5" s="27" t="s">
        <v>36</v>
      </c>
      <c r="H5" s="27" t="s">
        <v>37</v>
      </c>
      <c r="I5" s="27" t="s">
        <v>41</v>
      </c>
    </row>
    <row r="6" spans="1:9" customFormat="1" x14ac:dyDescent="0.2">
      <c r="A6" s="28"/>
      <c r="B6" s="29"/>
      <c r="C6" s="30"/>
      <c r="D6" s="51"/>
      <c r="E6" s="30"/>
      <c r="F6" s="30"/>
      <c r="G6" s="30"/>
      <c r="H6" s="30"/>
      <c r="I6" s="52"/>
    </row>
    <row r="7" spans="1:9" customFormat="1" x14ac:dyDescent="0.2">
      <c r="A7" s="31" t="s">
        <v>1</v>
      </c>
      <c r="B7" s="32">
        <v>88479582.521820948</v>
      </c>
      <c r="C7" s="33">
        <v>14450326.888945181</v>
      </c>
      <c r="D7" s="34">
        <v>0.75423109043054459</v>
      </c>
      <c r="E7" s="34">
        <v>0.99712569852120658</v>
      </c>
      <c r="F7" s="34">
        <v>84850516.409059003</v>
      </c>
      <c r="G7" s="33">
        <v>112499361.91389699</v>
      </c>
      <c r="H7" s="33">
        <v>85095105.396337777</v>
      </c>
      <c r="I7" s="35">
        <f t="shared" ref="I7:I12" si="0">B7/C7</f>
        <v>6.1230159844695127</v>
      </c>
    </row>
    <row r="8" spans="1:9" customFormat="1" x14ac:dyDescent="0.2">
      <c r="A8" s="31" t="s">
        <v>2</v>
      </c>
      <c r="B8" s="32">
        <v>44999722.108994931</v>
      </c>
      <c r="C8" s="33">
        <v>19833979.730231561</v>
      </c>
      <c r="D8" s="34">
        <v>1.2849109832219117</v>
      </c>
      <c r="E8" s="34">
        <v>1.8148128786012161</v>
      </c>
      <c r="F8" s="34">
        <v>79833173.496483177</v>
      </c>
      <c r="G8" s="33">
        <v>62131287.333463103</v>
      </c>
      <c r="H8" s="33">
        <v>43989754.777371503</v>
      </c>
      <c r="I8" s="35">
        <f t="shared" si="0"/>
        <v>2.2688196076153577</v>
      </c>
    </row>
    <row r="9" spans="1:9" customFormat="1" x14ac:dyDescent="0.2">
      <c r="A9" s="31" t="s">
        <v>3</v>
      </c>
      <c r="B9" s="32">
        <v>37607647.672426298</v>
      </c>
      <c r="C9" s="33">
        <v>30570327.715618372</v>
      </c>
      <c r="D9" s="34">
        <v>2.5448619454212227</v>
      </c>
      <c r="E9" s="34">
        <v>4.2549979857648044</v>
      </c>
      <c r="F9" s="34">
        <v>154934578.20155093</v>
      </c>
      <c r="G9" s="33">
        <v>60881329.331169799</v>
      </c>
      <c r="H9" s="33">
        <v>36412374.041042604</v>
      </c>
      <c r="I9" s="35">
        <f t="shared" si="0"/>
        <v>1.2302009982448621</v>
      </c>
    </row>
    <row r="10" spans="1:9" customFormat="1" x14ac:dyDescent="0.2">
      <c r="A10" s="37" t="s">
        <v>38</v>
      </c>
      <c r="B10" s="32">
        <v>12627238.716824699</v>
      </c>
      <c r="C10" s="33">
        <v>7447323.8645654917</v>
      </c>
      <c r="D10" s="34">
        <v>1.9733967092884892</v>
      </c>
      <c r="E10" s="34">
        <v>3.3049734296975042</v>
      </c>
      <c r="F10" s="34">
        <v>40445363.683383144</v>
      </c>
      <c r="G10" s="33">
        <v>20495303.094918899</v>
      </c>
      <c r="H10" s="33">
        <v>12237727.335401</v>
      </c>
      <c r="I10" s="35">
        <f t="shared" si="0"/>
        <v>1.6955404312286377</v>
      </c>
    </row>
    <row r="11" spans="1:9" customFormat="1" x14ac:dyDescent="0.2">
      <c r="A11" s="31" t="s">
        <v>5</v>
      </c>
      <c r="B11" s="32">
        <v>26070580.273796972</v>
      </c>
      <c r="C11" s="33">
        <v>8298491.2541804984</v>
      </c>
      <c r="D11" s="34">
        <v>1.0048133651234248</v>
      </c>
      <c r="E11" s="34">
        <v>1.3048906977870123</v>
      </c>
      <c r="F11" s="34">
        <v>33347557.488237381</v>
      </c>
      <c r="G11" s="33">
        <v>33187812.429367099</v>
      </c>
      <c r="H11" s="33">
        <v>25555824.365053799</v>
      </c>
      <c r="I11" s="35">
        <f t="shared" si="0"/>
        <v>3.1416048381883273</v>
      </c>
    </row>
    <row r="12" spans="1:9" customFormat="1" x14ac:dyDescent="0.2">
      <c r="A12" s="37" t="s">
        <v>40</v>
      </c>
      <c r="B12" s="32">
        <v>2585832.1077849702</v>
      </c>
      <c r="C12" s="33">
        <v>37466624.904005527</v>
      </c>
      <c r="D12" s="34">
        <v>1.9000210685406222</v>
      </c>
      <c r="E12" s="34">
        <v>291.65441017152551</v>
      </c>
      <c r="F12" s="34">
        <v>754218304.703565</v>
      </c>
      <c r="G12" s="33">
        <v>396952600.78503698</v>
      </c>
      <c r="H12" s="33">
        <v>2586000</v>
      </c>
      <c r="I12" s="35">
        <f t="shared" si="0"/>
        <v>6.9016948134779044E-2</v>
      </c>
    </row>
    <row r="13" spans="1:9" customFormat="1" x14ac:dyDescent="0.2">
      <c r="A13" s="31" t="s">
        <v>43</v>
      </c>
      <c r="B13" s="32">
        <v>47233447.699856155</v>
      </c>
      <c r="C13" s="33" t="s">
        <v>42</v>
      </c>
      <c r="D13" s="34">
        <v>0</v>
      </c>
      <c r="E13" s="34">
        <v>0</v>
      </c>
      <c r="F13" s="34">
        <v>0</v>
      </c>
      <c r="G13" s="33">
        <v>61315000</v>
      </c>
      <c r="H13" s="33">
        <v>61315000</v>
      </c>
      <c r="I13" s="36">
        <v>0</v>
      </c>
    </row>
    <row r="14" spans="1:9" customFormat="1" x14ac:dyDescent="0.2">
      <c r="A14" s="28" t="s">
        <v>45</v>
      </c>
      <c r="B14" s="38">
        <f>SUM(B7:B13)</f>
        <v>259604051.10150498</v>
      </c>
      <c r="C14" s="39">
        <f>SUM(C7:C13)</f>
        <v>118067074.35754663</v>
      </c>
      <c r="D14" s="40">
        <f>F14/G14</f>
        <v>1.5353669177489393</v>
      </c>
      <c r="E14" s="40">
        <f>F14/H14</f>
        <v>4.2951526000371842</v>
      </c>
      <c r="F14" s="41">
        <f>SUM(F7:F13)</f>
        <v>1147629493.9822786</v>
      </c>
      <c r="G14" s="41">
        <f>SUM(G7:G13)</f>
        <v>747462694.88785291</v>
      </c>
      <c r="H14" s="41">
        <f>SUM(H7:H13)</f>
        <v>267191785.91520667</v>
      </c>
      <c r="I14" s="42">
        <f>B14/C14</f>
        <v>2.1987844834313162</v>
      </c>
    </row>
    <row r="15" spans="1:9" x14ac:dyDescent="0.2">
      <c r="A15" s="45"/>
      <c r="B15" s="46"/>
      <c r="C15" s="43"/>
      <c r="D15" s="43"/>
      <c r="E15" s="43"/>
      <c r="F15" s="43"/>
      <c r="G15" s="43"/>
      <c r="H15" s="43"/>
      <c r="I15" s="44"/>
    </row>
    <row r="16" spans="1:9" x14ac:dyDescent="0.25">
      <c r="B16" s="49"/>
    </row>
  </sheetData>
  <mergeCells count="3">
    <mergeCell ref="A1:I1"/>
    <mergeCell ref="A4:A5"/>
    <mergeCell ref="B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7B8F672D2E8E4A8EE93BB2E8ED62A3" ma:contentTypeVersion="7" ma:contentTypeDescription="Create a new document." ma:contentTypeScope="" ma:versionID="b17d363a749a0dd7b18e04a3e03676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3c3c0331fc2e6bc2154b81f750dc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93205-1FEC-4CE6-9E6C-0862697B9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C633A9-84DB-4D27-B3D1-C9558B5F78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F99084-2359-4EEC-8CBD-ED02E04490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 Budget</vt:lpstr>
      <vt:lpstr>2018 Subprogram Est.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David</dc:creator>
  <cp:lastModifiedBy>Microsoft Office User</cp:lastModifiedBy>
  <dcterms:created xsi:type="dcterms:W3CDTF">2017-03-14T23:06:22Z</dcterms:created>
  <dcterms:modified xsi:type="dcterms:W3CDTF">2017-04-11T19:35:41Z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0x010100987B8F672D2E8E4A8EE93BB2E8ED62A3</vt:lpwstr>
  </property>
</Properties>
</file>