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28800" windowHeight="12720"/>
  </bookViews>
  <sheets>
    <sheet name="Question 4" sheetId="1" r:id="rId1"/>
    <sheet name="Question 6" sheetId="2" r:id="rId2"/>
    <sheet name="Functions Definitions" sheetId="3" r:id="rId3"/>
  </sheets>
  <definedNames>
    <definedName name="Electric_only">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I10" i="2"/>
  <c r="J10" i="2"/>
  <c r="C10" i="2"/>
  <c r="D9" i="2"/>
  <c r="E9" i="2"/>
  <c r="F9" i="2"/>
  <c r="G9" i="2"/>
  <c r="H9" i="2"/>
  <c r="I9" i="2"/>
  <c r="J9" i="2"/>
  <c r="C9" i="2"/>
  <c r="D6" i="2"/>
  <c r="E6" i="2"/>
  <c r="F6" i="2"/>
  <c r="G6" i="2"/>
  <c r="H6" i="2"/>
  <c r="I6" i="2"/>
  <c r="J6" i="2"/>
  <c r="C6" i="2"/>
  <c r="D8" i="2"/>
  <c r="E8" i="2"/>
  <c r="F8" i="2"/>
  <c r="G8" i="2"/>
  <c r="H8" i="2"/>
  <c r="I8" i="2"/>
  <c r="J8" i="2"/>
  <c r="C5" i="1"/>
  <c r="D5" i="1"/>
  <c r="E5" i="1"/>
  <c r="F5" i="1"/>
  <c r="G5" i="1"/>
  <c r="H5" i="1"/>
  <c r="I5" i="1"/>
  <c r="C4" i="1"/>
  <c r="D4" i="1"/>
  <c r="E4" i="1"/>
  <c r="F4" i="1"/>
  <c r="G4" i="1"/>
  <c r="H4" i="1"/>
  <c r="I4" i="1"/>
  <c r="C3" i="1"/>
  <c r="D3" i="1"/>
  <c r="E3" i="1"/>
  <c r="F3" i="1"/>
  <c r="G3" i="1"/>
  <c r="H3" i="1"/>
  <c r="I3" i="1"/>
  <c r="C40" i="1"/>
  <c r="D40" i="1"/>
  <c r="E40" i="1"/>
  <c r="F40" i="1"/>
  <c r="G40" i="1"/>
  <c r="H40" i="1"/>
  <c r="I40" i="1"/>
  <c r="B40" i="1"/>
  <c r="I17" i="1"/>
  <c r="H17" i="1"/>
  <c r="G17" i="1"/>
  <c r="F17" i="1"/>
  <c r="E17" i="1"/>
  <c r="C16" i="1"/>
  <c r="D16" i="1"/>
  <c r="E16" i="1"/>
  <c r="F16" i="1"/>
  <c r="G16" i="1"/>
  <c r="H16" i="1"/>
  <c r="I16" i="1"/>
  <c r="B16" i="1"/>
  <c r="B18" i="1"/>
  <c r="C18" i="1"/>
  <c r="D18" i="1"/>
  <c r="E18" i="1"/>
  <c r="F18" i="1"/>
  <c r="G18" i="1"/>
  <c r="H18" i="1"/>
  <c r="I18" i="1"/>
  <c r="B19" i="1"/>
  <c r="B20" i="1"/>
  <c r="B22" i="1"/>
  <c r="B23" i="1"/>
  <c r="C15" i="1"/>
  <c r="D15" i="1"/>
  <c r="E15" i="1"/>
  <c r="F15" i="1"/>
  <c r="G15" i="1"/>
  <c r="H15" i="1"/>
  <c r="I15" i="1"/>
  <c r="B15" i="1"/>
  <c r="C7" i="1"/>
  <c r="D7" i="1"/>
  <c r="C8" i="1"/>
  <c r="C20" i="1"/>
  <c r="C9" i="1"/>
  <c r="D9" i="1"/>
  <c r="D22" i="1"/>
  <c r="C10" i="1"/>
  <c r="C23" i="1"/>
  <c r="C11" i="1"/>
  <c r="D11" i="1"/>
  <c r="E11" i="1"/>
  <c r="C6" i="1"/>
  <c r="D6" i="1"/>
  <c r="E6" i="1"/>
  <c r="F6" i="1"/>
  <c r="G6" i="1"/>
  <c r="H6" i="1"/>
  <c r="I6" i="1"/>
  <c r="C19" i="1"/>
  <c r="D8" i="1"/>
  <c r="C22" i="1"/>
  <c r="E7" i="1"/>
  <c r="D19" i="1"/>
  <c r="F11" i="1"/>
  <c r="E24" i="1"/>
  <c r="E9" i="1"/>
  <c r="D10" i="1"/>
  <c r="E8" i="1"/>
  <c r="D21" i="1"/>
  <c r="D20" i="1"/>
  <c r="E10" i="1"/>
  <c r="D23" i="1"/>
  <c r="G11" i="1"/>
  <c r="F24" i="1"/>
  <c r="F7" i="1"/>
  <c r="E19" i="1"/>
  <c r="F9" i="1"/>
  <c r="E22" i="1"/>
  <c r="E21" i="1"/>
  <c r="E20" i="1"/>
  <c r="F8" i="1"/>
  <c r="G7" i="1"/>
  <c r="F19" i="1"/>
  <c r="F10" i="1"/>
  <c r="E23" i="1"/>
  <c r="G9" i="1"/>
  <c r="F22" i="1"/>
  <c r="H11" i="1"/>
  <c r="G24" i="1"/>
  <c r="F21" i="1"/>
  <c r="F20" i="1"/>
  <c r="G8" i="1"/>
  <c r="G10" i="1"/>
  <c r="F23" i="1"/>
  <c r="H9" i="1"/>
  <c r="G22" i="1"/>
  <c r="H7" i="1"/>
  <c r="G19" i="1"/>
  <c r="I11" i="1"/>
  <c r="I24" i="1"/>
  <c r="H24" i="1"/>
  <c r="G21" i="1"/>
  <c r="H8" i="1"/>
  <c r="G20" i="1"/>
  <c r="I9" i="1"/>
  <c r="H22" i="1"/>
  <c r="H10" i="1"/>
  <c r="G23" i="1"/>
  <c r="I7" i="1"/>
  <c r="I19" i="1"/>
  <c r="H19" i="1"/>
  <c r="H21" i="1"/>
  <c r="I8" i="1"/>
  <c r="H20" i="1"/>
  <c r="I22" i="1"/>
  <c r="I10" i="1"/>
  <c r="I23" i="1"/>
  <c r="H23" i="1"/>
  <c r="I20" i="1"/>
  <c r="I21" i="1"/>
</calcChain>
</file>

<file path=xl/sharedStrings.xml><?xml version="1.0" encoding="utf-8"?>
<sst xmlns="http://schemas.openxmlformats.org/spreadsheetml/2006/main" count="108" uniqueCount="76">
  <si>
    <t>Policy, Strategy, and Regulatory Reporting Compliance</t>
  </si>
  <si>
    <t>Engineering Services</t>
  </si>
  <si>
    <t>Portfolio Analytics</t>
  </si>
  <si>
    <t>EM&amp;V</t>
  </si>
  <si>
    <t>ME&amp;O</t>
  </si>
  <si>
    <t>Account Management / Sales</t>
  </si>
  <si>
    <t>IT</t>
  </si>
  <si>
    <t>Call Center</t>
  </si>
  <si>
    <t>FTE</t>
  </si>
  <si>
    <t>Position Title</t>
  </si>
  <si>
    <t>Hours</t>
  </si>
  <si>
    <t>FTE Allocation</t>
  </si>
  <si>
    <t>Contract Management</t>
  </si>
  <si>
    <t>Annual Cost</t>
  </si>
  <si>
    <t>SUPPLEMENTAL 2018 EE BUDGET INFORMATION</t>
  </si>
  <si>
    <t>FUNCTION DEFINITIONS</t>
  </si>
  <si>
    <t>Aggregated Category</t>
  </si>
  <si>
    <t>Definition</t>
  </si>
  <si>
    <t>Functional Category</t>
  </si>
  <si>
    <t>Detailed Definition</t>
  </si>
  <si>
    <r>
      <t>Includes</t>
    </r>
    <r>
      <rPr>
        <b/>
        <sz val="11"/>
        <color rgb="FF000000"/>
        <rFont val="Calibri"/>
        <family val="2"/>
      </rPr>
      <t xml:space="preserve"> p</t>
    </r>
    <r>
      <rPr>
        <sz val="11"/>
        <color rgb="FF000000"/>
        <rFont val="Calibri"/>
        <family val="2"/>
      </rPr>
      <t>olicy, strategy, compliance, audits and regulatory support</t>
    </r>
  </si>
  <si>
    <t>Planning &amp; Compliance</t>
  </si>
  <si>
    <t>DSM Goal Planning; lead legislative review/positioning; policy support on reg proceedings; portfolio optimization; end use-market strategy; DSM lead for PRP, DRP, ES; locational targeting; audit support; SOX certifications; developing control plans; developing action plans; continuous monitoring; inspections; program/product QA/QC; decision compliance oversight/tracking; data requests; policies &amp; procedures</t>
  </si>
  <si>
    <t>Company Regulatory Support</t>
  </si>
  <si>
    <t>Case management for EE proceedings</t>
  </si>
  <si>
    <t>Program management</t>
  </si>
  <si>
    <t>Includes labor, contracts, admin costs for program design, program implementation, product and channel management for all sectors</t>
  </si>
  <si>
    <t>Program Management &amp; Delivery</t>
  </si>
  <si>
    <t>Market Segment &amp; Locational Resource programs; Business Core &amp; Finance Programs; Large Power DR Programs; Non-Res HVAC &amp; Technical Services; Program Integration &amp; Optimization; Residential EE &amp; DR  Programs (incl. Res HVAC QI); IQP &amp; Economic Assistance Programs; Mass Market DR Programs; Education &amp; Information Products &amp; Services; Energy Leader Partnerships; Institutional &amp; Federal Partnerships; REN Coordination; Strategic Plan Support; Energy/Water Program Mgt; Service Level Agreement Tracking</t>
  </si>
  <si>
    <t>Product Management</t>
  </si>
  <si>
    <t>Manage end-to-end new products and services (P&amp;S) intake, evaluation, and launch process; develop and facilitate  P&amp;S governance teams, coordination of all sub-process owners, stakeholders, and technical resources required to evaluate and launch new products; evaluate and launch new services and OOR opportunities; develop external partnerships &amp; strategic alliances; work with various companies and associations to help advance standards, products, and tech.; work with external experts to help reduce SCE costs to deliver new prog. and products; develop and launch new customer technologies, products, services for residential and business customers; conduct customer pilots of new technologies and programs; lead customer field demonstrations of new technologies and products; align new P&amp;S to savings programs/incentives; develop new programs/incentives in support of savings goals</t>
  </si>
  <si>
    <t>Channel Management</t>
  </si>
  <si>
    <t>Budget forecasting, spend tracking, invoice processing, and contract management with vendors and suppliers; Regulatory support for ME&amp;O activities</t>
  </si>
  <si>
    <t>Includes engineering, project management, and contracts associated with workpaper development and pre/post sales project technical reviews and design assistance</t>
  </si>
  <si>
    <t>Custom project support</t>
  </si>
  <si>
    <t>Management of Emerging Products projects; Customized reviews; LCR/RFO support; Ex-ante review management; Technical policy support; Technical assessments; Workpapers; Tool development; End use subject matter expertise</t>
  </si>
  <si>
    <t>Deemed workpapers</t>
  </si>
  <si>
    <t>Project management</t>
  </si>
  <si>
    <t>Customer Application/Rebate and Incentive Processing</t>
  </si>
  <si>
    <t>Costs associated with application management and rebate and incentive processing (deemed and custom)</t>
  </si>
  <si>
    <t>Rebate &amp; Application Processing</t>
  </si>
  <si>
    <t>Inspections</t>
  </si>
  <si>
    <t>Costs associated with project inspections</t>
  </si>
  <si>
    <t>Includes  analytics support, including internal performance reporting and external reporting</t>
  </si>
  <si>
    <t>Data analytics</t>
  </si>
  <si>
    <t>Data development for programs, products and services; Standard and ad hoc data extracts for internal and external clients ; Database management; CPUC, CAISO reporting; Data reconciliation; E3 support ; Compliance filing support; Funding Oversight; ESPI support; Program Results Data &amp; Performance</t>
  </si>
  <si>
    <t>EM&amp;V expenditures</t>
  </si>
  <si>
    <t>EM&amp;V Studies</t>
  </si>
  <si>
    <t>Program and product review; manage evaluation studies</t>
  </si>
  <si>
    <t>EM&amp;V Forecasting</t>
  </si>
  <si>
    <t>EE lead for LTPP and IEPR; market potential study; integration w/ procurement planning; CPUC Demand Analysis Working Group</t>
  </si>
  <si>
    <t>Costs associated with utility EE marketing; no statewide; focus on outsourced portion</t>
  </si>
  <si>
    <t>Marketing</t>
  </si>
  <si>
    <t>Customer Programs, Products, and Services Marketing; Digital Product Development; Digital Content &amp; Optimization</t>
  </si>
  <si>
    <t>Customer insights</t>
  </si>
  <si>
    <t>Voice of the Customer; Customer satisfaction study measurement and  analysis (JD Power, SDS); Customer testing/research</t>
  </si>
  <si>
    <t>Costs associated with account rep energy efficiency sales functions</t>
  </si>
  <si>
    <t>Account Management</t>
  </si>
  <si>
    <t>IT project specific costs and regular O&amp;M</t>
  </si>
  <si>
    <t>IT - project specific</t>
  </si>
  <si>
    <t>Projects and minor enhancements.  Includes project management/business integration ("PMO/BID").  Excluded: maintenance (which SCE defines as when something goes down, normal batch processing, verifying interfaces, etc.).</t>
  </si>
  <si>
    <t>IT - regular O&amp;M</t>
  </si>
  <si>
    <t>Costs associated with call center staff fielding EE program questions</t>
  </si>
  <si>
    <t>Incentives</t>
  </si>
  <si>
    <t>Costs of rebate and incentive payments to customers</t>
  </si>
  <si>
    <t>3C-REN</t>
  </si>
  <si>
    <t xml:space="preserve">Program Management Analyst </t>
  </si>
  <si>
    <t xml:space="preserve">Administrative Ldr-Gen </t>
  </si>
  <si>
    <t xml:space="preserve">Dept Bus Spec II </t>
  </si>
  <si>
    <t xml:space="preserve">Dept Bus Spec I </t>
  </si>
  <si>
    <t>Program Administrator I</t>
  </si>
  <si>
    <t xml:space="preserve">Program Assistant </t>
  </si>
  <si>
    <t xml:space="preserve">Supervising Planner (Supervisor, Energy and Climate Programs) </t>
  </si>
  <si>
    <t xml:space="preserve">Building Inspector (Residential Energy Programs Coordinator) </t>
  </si>
  <si>
    <t>Administrative Assistant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</si>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</sst>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7" xfId="0" applyFont="1" applyBorder="1"/>
    <xf numFmtId="0" fontId="5" fillId="0" borderId="8" xfId="0" applyFont="1" applyBorder="1"/>
    <xf numFmtId="0" fontId="6" fillId="0" borderId="0" xfId="0" applyFont="1"/>
    <xf numFmtId="0" fontId="5" fillId="0" borderId="6" xfId="0" applyFont="1" applyBorder="1"/>
    <xf numFmtId="165" fontId="6" fillId="3" borderId="10" xfId="1" applyNumberFormat="1" applyFont="1" applyFill="1" applyBorder="1"/>
    <xf numFmtId="165" fontId="6" fillId="3" borderId="11" xfId="1" applyNumberFormat="1" applyFont="1" applyFill="1" applyBorder="1"/>
    <xf numFmtId="165" fontId="6" fillId="3" borderId="9" xfId="1" applyNumberFormat="1" applyFont="1" applyFill="1" applyBorder="1"/>
    <xf numFmtId="165" fontId="6" fillId="0" borderId="10" xfId="1" applyNumberFormat="1" applyFont="1" applyBorder="1"/>
    <xf numFmtId="165" fontId="6" fillId="0" borderId="11" xfId="1" applyNumberFormat="1" applyFont="1" applyBorder="1"/>
    <xf numFmtId="165" fontId="6" fillId="0" borderId="9" xfId="1" applyNumberFormat="1" applyFont="1" applyBorder="1"/>
    <xf numFmtId="165" fontId="6" fillId="4" borderId="9" xfId="1" applyNumberFormat="1" applyFont="1" applyFill="1" applyBorder="1"/>
    <xf numFmtId="166" fontId="6" fillId="3" borderId="10" xfId="1" applyNumberFormat="1" applyFont="1" applyFill="1" applyBorder="1"/>
    <xf numFmtId="2" fontId="6" fillId="3" borderId="10" xfId="1" applyNumberFormat="1" applyFont="1" applyFill="1" applyBorder="1"/>
    <xf numFmtId="2" fontId="6" fillId="0" borderId="0" xfId="0" applyNumberFormat="1" applyFont="1"/>
    <xf numFmtId="0" fontId="8" fillId="0" borderId="0" xfId="0" applyFont="1"/>
    <xf numFmtId="0" fontId="2" fillId="0" borderId="0" xfId="0" applyFont="1"/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4" borderId="9" xfId="0" applyFill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64" fontId="7" fillId="0" borderId="9" xfId="1" applyFont="1" applyFill="1" applyBorder="1" applyAlignment="1" applyProtection="1">
      <alignment horizontal="center"/>
    </xf>
    <xf numFmtId="164" fontId="6" fillId="0" borderId="9" xfId="1" applyFont="1" applyBorder="1"/>
    <xf numFmtId="166" fontId="6" fillId="3" borderId="20" xfId="1" applyNumberFormat="1" applyFont="1" applyFill="1" applyBorder="1"/>
    <xf numFmtId="166" fontId="6" fillId="0" borderId="9" xfId="1" applyNumberFormat="1" applyFont="1" applyBorder="1"/>
    <xf numFmtId="0" fontId="5" fillId="0" borderId="21" xfId="0" applyFont="1" applyBorder="1"/>
    <xf numFmtId="0" fontId="5" fillId="0" borderId="22" xfId="0" applyFont="1" applyBorder="1"/>
    <xf numFmtId="0" fontId="6" fillId="0" borderId="9" xfId="0" applyFont="1" applyBorder="1"/>
    <xf numFmtId="164" fontId="6" fillId="0" borderId="9" xfId="0" applyNumberFormat="1" applyFont="1" applyBorder="1"/>
    <xf numFmtId="0" fontId="6" fillId="0" borderId="9" xfId="0" applyFont="1" applyFill="1" applyBorder="1"/>
    <xf numFmtId="166" fontId="6" fillId="0" borderId="9" xfId="0" applyNumberFormat="1" applyFont="1" applyBorder="1"/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topLeftCell="A12" zoomScale="70" zoomScaleNormal="70" zoomScalePageLayoutView="70" workbookViewId="0">
      <selection activeCell="A40" sqref="A40"/>
    </sheetView>
  </sheetViews>
  <sheetFormatPr baseColWidth="10" defaultColWidth="8.83203125" defaultRowHeight="16" x14ac:dyDescent="0.2"/>
  <cols>
    <col min="1" max="1" width="57.1640625" style="3" bestFit="1" customWidth="1"/>
    <col min="2" max="2" width="13.6640625" style="3" bestFit="1" customWidth="1"/>
    <col min="3" max="3" width="14.6640625" style="3" bestFit="1" customWidth="1"/>
    <col min="4" max="9" width="13.6640625" style="3" bestFit="1" customWidth="1"/>
    <col min="10" max="10" width="12.5" bestFit="1" customWidth="1"/>
  </cols>
  <sheetData>
    <row r="2" spans="1:9" ht="17" thickBot="1" x14ac:dyDescent="0.25">
      <c r="A2" s="4" t="s">
        <v>9</v>
      </c>
      <c r="B2" s="1">
        <v>2018</v>
      </c>
      <c r="C2" s="1">
        <v>2019</v>
      </c>
      <c r="D2" s="2">
        <v>2020</v>
      </c>
      <c r="E2" s="2">
        <v>2021</v>
      </c>
      <c r="F2" s="2">
        <v>2022</v>
      </c>
      <c r="G2" s="2">
        <v>2023</v>
      </c>
      <c r="H2" s="2">
        <v>2024</v>
      </c>
      <c r="I2" s="2">
        <v>2025</v>
      </c>
    </row>
    <row r="3" spans="1:9" ht="17" thickBot="1" x14ac:dyDescent="0.25">
      <c r="A3" s="30" t="s">
        <v>67</v>
      </c>
      <c r="B3" s="5">
        <v>88.23</v>
      </c>
      <c r="C3" s="6">
        <f>B3+(B3*0.03)</f>
        <v>90.876900000000006</v>
      </c>
      <c r="D3" s="7">
        <f t="shared" ref="D3:D11" si="0">C3+(C3*0.05)</f>
        <v>95.420745000000011</v>
      </c>
      <c r="E3" s="7">
        <f>D3+(D3*0.03)</f>
        <v>98.283367350000006</v>
      </c>
      <c r="F3" s="7">
        <f>E3+(E3*0.04)</f>
        <v>102.21470204400001</v>
      </c>
      <c r="G3" s="7">
        <f>F3+(F3*0.03)</f>
        <v>105.28114310532001</v>
      </c>
      <c r="H3" s="7">
        <f>G3+(G3*0.04)</f>
        <v>109.49238882953281</v>
      </c>
      <c r="I3" s="7">
        <f>H3+(H3*0.03)</f>
        <v>112.77716049441879</v>
      </c>
    </row>
    <row r="4" spans="1:9" ht="18" thickTop="1" thickBot="1" x14ac:dyDescent="0.25">
      <c r="A4" s="31" t="s">
        <v>68</v>
      </c>
      <c r="B4" s="8">
        <v>78.88</v>
      </c>
      <c r="C4" s="9">
        <f t="shared" ref="C4:C11" si="1">B4+(B4*0.05)</f>
        <v>82.823999999999998</v>
      </c>
      <c r="D4" s="10">
        <f t="shared" si="0"/>
        <v>86.965199999999996</v>
      </c>
      <c r="E4" s="10">
        <f>D4+(D4*0.03)</f>
        <v>89.574156000000002</v>
      </c>
      <c r="F4" s="10">
        <f>E4+(E4*0.04)</f>
        <v>93.157122240000007</v>
      </c>
      <c r="G4" s="10">
        <f>F4+(F4*0.03)</f>
        <v>95.951835907200007</v>
      </c>
      <c r="H4" s="10">
        <f>G4+(G4*0.04)</f>
        <v>99.789909343488006</v>
      </c>
      <c r="I4" s="10">
        <f>H4+(H4*0.03)</f>
        <v>102.78360662379265</v>
      </c>
    </row>
    <row r="5" spans="1:9" ht="17" thickBot="1" x14ac:dyDescent="0.25">
      <c r="A5" s="31" t="s">
        <v>69</v>
      </c>
      <c r="B5" s="8">
        <v>63.54</v>
      </c>
      <c r="C5" s="9">
        <f t="shared" si="1"/>
        <v>66.716999999999999</v>
      </c>
      <c r="D5" s="10">
        <f t="shared" si="0"/>
        <v>70.052849999999992</v>
      </c>
      <c r="E5" s="11">
        <f t="shared" ref="E5:E11" si="2">D5+(D5*0.05)</f>
        <v>73.555492499999986</v>
      </c>
      <c r="F5" s="10">
        <f>E5+(E5*0.04)</f>
        <v>76.497712199999981</v>
      </c>
      <c r="G5" s="10">
        <f>F5+(F5*0.03)</f>
        <v>78.792643565999981</v>
      </c>
      <c r="H5" s="10">
        <f>G5+(G5*0.04)</f>
        <v>81.944349308639985</v>
      </c>
      <c r="I5" s="10">
        <f>H5+(H5*0.03)</f>
        <v>84.402679787899189</v>
      </c>
    </row>
    <row r="6" spans="1:9" ht="17" thickBot="1" x14ac:dyDescent="0.25">
      <c r="A6" s="33" t="s">
        <v>66</v>
      </c>
      <c r="B6" s="35">
        <v>116.28</v>
      </c>
      <c r="C6" s="36">
        <f t="shared" si="1"/>
        <v>122.09399999999999</v>
      </c>
      <c r="D6" s="36">
        <f t="shared" si="0"/>
        <v>128.1987</v>
      </c>
      <c r="E6" s="36">
        <f t="shared" si="2"/>
        <v>134.60863499999999</v>
      </c>
      <c r="F6" s="36">
        <f t="shared" ref="F6:I11" si="3">E6+(E6*0.05)</f>
        <v>141.33906675</v>
      </c>
      <c r="G6" s="36">
        <f t="shared" si="3"/>
        <v>148.4060200875</v>
      </c>
      <c r="H6" s="36">
        <f t="shared" si="3"/>
        <v>155.826321091875</v>
      </c>
      <c r="I6" s="36">
        <f t="shared" si="3"/>
        <v>163.61763714646875</v>
      </c>
    </row>
    <row r="7" spans="1:9" ht="17" thickBot="1" x14ac:dyDescent="0.25">
      <c r="A7" s="33" t="s">
        <v>70</v>
      </c>
      <c r="B7" s="35">
        <v>73.42</v>
      </c>
      <c r="C7" s="36">
        <f t="shared" si="1"/>
        <v>77.091000000000008</v>
      </c>
      <c r="D7" s="36">
        <f t="shared" si="0"/>
        <v>80.945550000000011</v>
      </c>
      <c r="E7" s="36">
        <f t="shared" si="2"/>
        <v>84.992827500000018</v>
      </c>
      <c r="F7" s="36">
        <f t="shared" si="3"/>
        <v>89.242468875000014</v>
      </c>
      <c r="G7" s="36">
        <f t="shared" si="3"/>
        <v>93.704592318750016</v>
      </c>
      <c r="H7" s="36">
        <f t="shared" si="3"/>
        <v>98.389821934687518</v>
      </c>
      <c r="I7" s="36">
        <f t="shared" si="3"/>
        <v>103.30931303142189</v>
      </c>
    </row>
    <row r="8" spans="1:9" ht="17" thickBot="1" x14ac:dyDescent="0.25">
      <c r="A8" s="33" t="s">
        <v>71</v>
      </c>
      <c r="B8" s="35">
        <v>70.75</v>
      </c>
      <c r="C8" s="36">
        <f t="shared" si="1"/>
        <v>74.287499999999994</v>
      </c>
      <c r="D8" s="36">
        <f t="shared" si="0"/>
        <v>78.001874999999998</v>
      </c>
      <c r="E8" s="36">
        <f t="shared" si="2"/>
        <v>81.901968749999995</v>
      </c>
      <c r="F8" s="36">
        <f t="shared" si="3"/>
        <v>85.997067187499994</v>
      </c>
      <c r="G8" s="36">
        <f t="shared" si="3"/>
        <v>90.296920546874986</v>
      </c>
      <c r="H8" s="36">
        <f t="shared" si="3"/>
        <v>94.811766574218737</v>
      </c>
      <c r="I8" s="36">
        <f t="shared" si="3"/>
        <v>99.552354902929679</v>
      </c>
    </row>
    <row r="9" spans="1:9" ht="17" thickBot="1" x14ac:dyDescent="0.25">
      <c r="A9" s="33" t="s">
        <v>72</v>
      </c>
      <c r="B9" s="35">
        <v>83.17</v>
      </c>
      <c r="C9" s="36">
        <f t="shared" si="1"/>
        <v>87.328500000000005</v>
      </c>
      <c r="D9" s="36">
        <f t="shared" si="0"/>
        <v>91.694925000000012</v>
      </c>
      <c r="E9" s="36">
        <f t="shared" si="2"/>
        <v>96.279671250000007</v>
      </c>
      <c r="F9" s="36">
        <f t="shared" si="3"/>
        <v>101.09365481250001</v>
      </c>
      <c r="G9" s="36">
        <f t="shared" si="3"/>
        <v>106.148337553125</v>
      </c>
      <c r="H9" s="36">
        <f t="shared" si="3"/>
        <v>111.45575443078125</v>
      </c>
      <c r="I9" s="36">
        <f t="shared" si="3"/>
        <v>117.02854215232031</v>
      </c>
    </row>
    <row r="10" spans="1:9" ht="17" thickBot="1" x14ac:dyDescent="0.25">
      <c r="A10" s="33" t="s">
        <v>73</v>
      </c>
      <c r="B10" s="35">
        <v>69.319999999999993</v>
      </c>
      <c r="C10" s="36">
        <f t="shared" si="1"/>
        <v>72.785999999999987</v>
      </c>
      <c r="D10" s="36">
        <f t="shared" si="0"/>
        <v>76.425299999999993</v>
      </c>
      <c r="E10" s="36">
        <f t="shared" si="2"/>
        <v>80.24656499999999</v>
      </c>
      <c r="F10" s="36">
        <f t="shared" si="3"/>
        <v>84.258893249999986</v>
      </c>
      <c r="G10" s="36">
        <f t="shared" si="3"/>
        <v>88.471837912499979</v>
      </c>
      <c r="H10" s="36">
        <f t="shared" si="3"/>
        <v>92.895429808124973</v>
      </c>
      <c r="I10" s="36">
        <f t="shared" si="3"/>
        <v>97.540201298531215</v>
      </c>
    </row>
    <row r="11" spans="1:9" ht="17" thickBot="1" x14ac:dyDescent="0.25">
      <c r="A11" s="34" t="s">
        <v>74</v>
      </c>
      <c r="B11" s="35">
        <v>46.14</v>
      </c>
      <c r="C11" s="36">
        <f t="shared" si="1"/>
        <v>48.447000000000003</v>
      </c>
      <c r="D11" s="36">
        <f t="shared" si="0"/>
        <v>50.869350000000004</v>
      </c>
      <c r="E11" s="36">
        <f t="shared" si="2"/>
        <v>53.412817500000003</v>
      </c>
      <c r="F11" s="36">
        <f t="shared" si="3"/>
        <v>56.083458375000006</v>
      </c>
      <c r="G11" s="36">
        <f t="shared" si="3"/>
        <v>58.887631293750005</v>
      </c>
      <c r="H11" s="36">
        <f t="shared" si="3"/>
        <v>61.832012858437508</v>
      </c>
      <c r="I11" s="36">
        <f t="shared" si="3"/>
        <v>64.923613501359384</v>
      </c>
    </row>
    <row r="14" spans="1:9" ht="17" thickBot="1" x14ac:dyDescent="0.25">
      <c r="A14" s="4" t="s">
        <v>9</v>
      </c>
      <c r="B14" s="1">
        <v>2018</v>
      </c>
      <c r="C14" s="1">
        <v>2019</v>
      </c>
      <c r="D14" s="2">
        <v>2020</v>
      </c>
      <c r="E14" s="2">
        <v>2021</v>
      </c>
      <c r="F14" s="2">
        <v>2022</v>
      </c>
      <c r="G14" s="2">
        <v>2023</v>
      </c>
      <c r="H14" s="2">
        <v>2024</v>
      </c>
      <c r="I14" s="2">
        <v>2025</v>
      </c>
    </row>
    <row r="15" spans="1:9" ht="17" thickBot="1" x14ac:dyDescent="0.25">
      <c r="A15" s="30" t="s">
        <v>67</v>
      </c>
      <c r="B15" s="12">
        <f t="shared" ref="B15:I16" si="4">B3*2080</f>
        <v>183518.4</v>
      </c>
      <c r="C15" s="12">
        <f t="shared" si="4"/>
        <v>189023.95200000002</v>
      </c>
      <c r="D15" s="12">
        <f t="shared" si="4"/>
        <v>198475.14960000003</v>
      </c>
      <c r="E15" s="12">
        <f t="shared" si="4"/>
        <v>204429.40408800001</v>
      </c>
      <c r="F15" s="12">
        <f t="shared" si="4"/>
        <v>212606.58025152</v>
      </c>
      <c r="G15" s="12">
        <f t="shared" si="4"/>
        <v>218984.77765906561</v>
      </c>
      <c r="H15" s="12">
        <f t="shared" si="4"/>
        <v>227744.16876542824</v>
      </c>
      <c r="I15" s="12">
        <f t="shared" si="4"/>
        <v>234576.4938283911</v>
      </c>
    </row>
    <row r="16" spans="1:9" ht="18" thickTop="1" thickBot="1" x14ac:dyDescent="0.25">
      <c r="A16" s="31" t="s">
        <v>68</v>
      </c>
      <c r="B16" s="12">
        <f t="shared" si="4"/>
        <v>164070.39999999999</v>
      </c>
      <c r="C16" s="12">
        <f t="shared" si="4"/>
        <v>172273.91999999998</v>
      </c>
      <c r="D16" s="12">
        <f t="shared" si="4"/>
        <v>180887.61599999998</v>
      </c>
      <c r="E16" s="12">
        <f t="shared" si="4"/>
        <v>186314.24447999999</v>
      </c>
      <c r="F16" s="12">
        <f t="shared" si="4"/>
        <v>193766.81425920001</v>
      </c>
      <c r="G16" s="12">
        <f t="shared" si="4"/>
        <v>199579.81868697601</v>
      </c>
      <c r="H16" s="12">
        <f t="shared" si="4"/>
        <v>207563.01143445505</v>
      </c>
      <c r="I16" s="12">
        <f t="shared" si="4"/>
        <v>213789.9017774887</v>
      </c>
    </row>
    <row r="17" spans="1:13" ht="17" thickBot="1" x14ac:dyDescent="0.25">
      <c r="A17" s="31" t="s">
        <v>69</v>
      </c>
      <c r="B17" s="12"/>
      <c r="C17" s="12"/>
      <c r="D17" s="12"/>
      <c r="E17" s="12">
        <f>E5*520</f>
        <v>38248.85609999999</v>
      </c>
      <c r="F17" s="12">
        <f>F5*520</f>
        <v>39778.81034399999</v>
      </c>
      <c r="G17" s="12">
        <f>G5*1040</f>
        <v>81944.349308639983</v>
      </c>
      <c r="H17" s="12">
        <f>H5*1040</f>
        <v>85222.123280985586</v>
      </c>
      <c r="I17" s="12">
        <f>I5*1040</f>
        <v>87778.786979415163</v>
      </c>
    </row>
    <row r="18" spans="1:13" ht="17" thickBot="1" x14ac:dyDescent="0.25">
      <c r="A18" s="31" t="s">
        <v>66</v>
      </c>
      <c r="B18" s="37">
        <f>B6*2080</f>
        <v>241862.39999999999</v>
      </c>
      <c r="C18" s="38">
        <f t="shared" ref="C18:I18" si="5">B18+(B18*0.05)</f>
        <v>253955.52</v>
      </c>
      <c r="D18" s="38">
        <f t="shared" si="5"/>
        <v>266653.29599999997</v>
      </c>
      <c r="E18" s="38">
        <f t="shared" si="5"/>
        <v>279985.9608</v>
      </c>
      <c r="F18" s="38">
        <f t="shared" si="5"/>
        <v>293985.25884000002</v>
      </c>
      <c r="G18" s="38">
        <f t="shared" si="5"/>
        <v>308684.52178200003</v>
      </c>
      <c r="H18" s="38">
        <f t="shared" si="5"/>
        <v>324118.74787110003</v>
      </c>
      <c r="I18" s="38">
        <f t="shared" si="5"/>
        <v>340324.68526465504</v>
      </c>
    </row>
    <row r="19" spans="1:13" ht="17" thickBot="1" x14ac:dyDescent="0.25">
      <c r="A19" s="31" t="s">
        <v>70</v>
      </c>
      <c r="B19" s="12">
        <f>B7*2080</f>
        <v>152713.60000000001</v>
      </c>
      <c r="C19" s="12">
        <f t="shared" ref="C19:I20" si="6">C7*2080</f>
        <v>160349.28000000003</v>
      </c>
      <c r="D19" s="12">
        <f t="shared" si="6"/>
        <v>168366.74400000004</v>
      </c>
      <c r="E19" s="12">
        <f t="shared" si="6"/>
        <v>176785.08120000004</v>
      </c>
      <c r="F19" s="12">
        <f t="shared" si="6"/>
        <v>185624.33526000002</v>
      </c>
      <c r="G19" s="12">
        <f t="shared" si="6"/>
        <v>194905.55202300003</v>
      </c>
      <c r="H19" s="12">
        <f t="shared" si="6"/>
        <v>204650.82962415004</v>
      </c>
      <c r="I19" s="12">
        <f t="shared" si="6"/>
        <v>214883.37110535754</v>
      </c>
    </row>
    <row r="20" spans="1:13" ht="17" thickBot="1" x14ac:dyDescent="0.25">
      <c r="A20" s="31" t="s">
        <v>71</v>
      </c>
      <c r="B20" s="12">
        <f>B8*2080</f>
        <v>147160</v>
      </c>
      <c r="C20" s="12">
        <f t="shared" si="6"/>
        <v>154518</v>
      </c>
      <c r="D20" s="12">
        <f t="shared" si="6"/>
        <v>162243.9</v>
      </c>
      <c r="E20" s="12">
        <f t="shared" si="6"/>
        <v>170356.095</v>
      </c>
      <c r="F20" s="12">
        <f t="shared" si="6"/>
        <v>178873.89974999998</v>
      </c>
      <c r="G20" s="12">
        <f t="shared" si="6"/>
        <v>187817.59473749998</v>
      </c>
      <c r="H20" s="12">
        <f t="shared" si="6"/>
        <v>197208.47447437496</v>
      </c>
      <c r="I20" s="12">
        <f t="shared" si="6"/>
        <v>207068.89819809372</v>
      </c>
    </row>
    <row r="21" spans="1:13" ht="17" thickBot="1" x14ac:dyDescent="0.25">
      <c r="A21" s="31" t="s">
        <v>71</v>
      </c>
      <c r="B21" s="12"/>
      <c r="C21" s="12"/>
      <c r="D21" s="12">
        <f>D8*1040</f>
        <v>81121.95</v>
      </c>
      <c r="E21" s="12">
        <f t="shared" ref="E21:I23" si="7">E8*2080</f>
        <v>170356.095</v>
      </c>
      <c r="F21" s="12">
        <f t="shared" si="7"/>
        <v>178873.89974999998</v>
      </c>
      <c r="G21" s="12">
        <f t="shared" si="7"/>
        <v>187817.59473749998</v>
      </c>
      <c r="H21" s="12">
        <f t="shared" si="7"/>
        <v>197208.47447437496</v>
      </c>
      <c r="I21" s="12">
        <f t="shared" si="7"/>
        <v>207068.89819809372</v>
      </c>
      <c r="L21" t="s">
        <v>10</v>
      </c>
      <c r="M21" t="s">
        <v>11</v>
      </c>
    </row>
    <row r="22" spans="1:13" ht="17" thickBot="1" x14ac:dyDescent="0.25">
      <c r="A22" s="31" t="s">
        <v>72</v>
      </c>
      <c r="B22" s="12">
        <f t="shared" ref="B22:D23" si="8">B9*2080</f>
        <v>172993.6</v>
      </c>
      <c r="C22" s="12">
        <f t="shared" si="8"/>
        <v>181643.28</v>
      </c>
      <c r="D22" s="12">
        <f t="shared" si="8"/>
        <v>190725.44400000002</v>
      </c>
      <c r="E22" s="12">
        <f t="shared" si="7"/>
        <v>200261.71620000002</v>
      </c>
      <c r="F22" s="12">
        <f t="shared" si="7"/>
        <v>210274.80201000001</v>
      </c>
      <c r="G22" s="12">
        <f t="shared" si="7"/>
        <v>220788.54211050001</v>
      </c>
      <c r="H22" s="12">
        <f t="shared" si="7"/>
        <v>231827.969216025</v>
      </c>
      <c r="I22" s="12">
        <f t="shared" si="7"/>
        <v>243419.36767682625</v>
      </c>
      <c r="L22">
        <v>2080</v>
      </c>
      <c r="M22">
        <v>1</v>
      </c>
    </row>
    <row r="23" spans="1:13" ht="17" thickBot="1" x14ac:dyDescent="0.25">
      <c r="A23" s="31" t="s">
        <v>73</v>
      </c>
      <c r="B23" s="12">
        <f t="shared" si="8"/>
        <v>144185.59999999998</v>
      </c>
      <c r="C23" s="12">
        <f t="shared" si="8"/>
        <v>151394.87999999998</v>
      </c>
      <c r="D23" s="12">
        <f t="shared" si="8"/>
        <v>158964.62399999998</v>
      </c>
      <c r="E23" s="12">
        <f t="shared" si="7"/>
        <v>166912.85519999999</v>
      </c>
      <c r="F23" s="12">
        <f t="shared" si="7"/>
        <v>175258.49795999998</v>
      </c>
      <c r="G23" s="12">
        <f t="shared" si="7"/>
        <v>184021.42285799995</v>
      </c>
      <c r="H23" s="12">
        <f t="shared" si="7"/>
        <v>193222.49400089995</v>
      </c>
      <c r="I23" s="12">
        <f t="shared" si="7"/>
        <v>202883.61870094493</v>
      </c>
      <c r="L23">
        <v>1040</v>
      </c>
      <c r="M23">
        <v>0.5</v>
      </c>
    </row>
    <row r="24" spans="1:13" ht="17" thickBot="1" x14ac:dyDescent="0.25">
      <c r="A24" s="32" t="s">
        <v>74</v>
      </c>
      <c r="B24" s="12"/>
      <c r="C24" s="12"/>
      <c r="D24" s="12"/>
      <c r="E24" s="12">
        <f>E11*520</f>
        <v>27774.665100000002</v>
      </c>
      <c r="F24" s="12">
        <f>F11*520</f>
        <v>29163.398355000005</v>
      </c>
      <c r="G24" s="12">
        <f>G11*1040</f>
        <v>61243.136545500005</v>
      </c>
      <c r="H24" s="12">
        <f>H11*1040</f>
        <v>64305.293372775006</v>
      </c>
      <c r="I24" s="12">
        <f>I11*1040</f>
        <v>67520.558041413766</v>
      </c>
      <c r="L24">
        <v>520</v>
      </c>
      <c r="M24">
        <v>0.25</v>
      </c>
    </row>
    <row r="28" spans="1:13" ht="17" thickBot="1" x14ac:dyDescent="0.25">
      <c r="A28" s="4" t="s">
        <v>9</v>
      </c>
      <c r="B28" s="1">
        <v>2018</v>
      </c>
      <c r="C28" s="1">
        <v>2019</v>
      </c>
      <c r="D28" s="2">
        <v>2020</v>
      </c>
      <c r="E28" s="2">
        <v>2021</v>
      </c>
      <c r="F28" s="2">
        <v>2022</v>
      </c>
      <c r="G28" s="2">
        <v>2023</v>
      </c>
      <c r="H28" s="2">
        <v>2024</v>
      </c>
      <c r="I28" s="2">
        <v>2025</v>
      </c>
    </row>
    <row r="29" spans="1:13" ht="17" thickBot="1" x14ac:dyDescent="0.25">
      <c r="A29" s="30" t="s">
        <v>67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</row>
    <row r="30" spans="1:13" ht="18" thickTop="1" thickBot="1" x14ac:dyDescent="0.25">
      <c r="A30" s="31" t="s">
        <v>68</v>
      </c>
      <c r="B30" s="13">
        <v>1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</row>
    <row r="31" spans="1:13" ht="17" thickBot="1" x14ac:dyDescent="0.25">
      <c r="A31" s="31" t="s">
        <v>69</v>
      </c>
      <c r="B31" s="13"/>
      <c r="C31" s="13"/>
      <c r="D31" s="13"/>
      <c r="E31" s="13">
        <v>0.25</v>
      </c>
      <c r="F31" s="13">
        <v>0.25</v>
      </c>
      <c r="G31" s="13">
        <v>0.5</v>
      </c>
      <c r="H31" s="13">
        <v>0.5</v>
      </c>
      <c r="I31" s="13">
        <v>0.5</v>
      </c>
    </row>
    <row r="32" spans="1:13" ht="17" thickBot="1" x14ac:dyDescent="0.25">
      <c r="A32" s="31" t="s">
        <v>66</v>
      </c>
      <c r="B32" s="13">
        <v>1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</row>
    <row r="33" spans="1:9" ht="17" thickBot="1" x14ac:dyDescent="0.25">
      <c r="A33" s="31" t="s">
        <v>70</v>
      </c>
      <c r="B33" s="13">
        <v>1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</row>
    <row r="34" spans="1:9" ht="17" thickBot="1" x14ac:dyDescent="0.25">
      <c r="A34" s="31" t="s">
        <v>71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</row>
    <row r="35" spans="1:9" ht="17" thickBot="1" x14ac:dyDescent="0.25">
      <c r="A35" s="31" t="s">
        <v>71</v>
      </c>
      <c r="B35" s="13"/>
      <c r="C35" s="13"/>
      <c r="D35" s="13">
        <v>0.5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</row>
    <row r="36" spans="1:9" ht="17" thickBot="1" x14ac:dyDescent="0.25">
      <c r="A36" s="31" t="s">
        <v>72</v>
      </c>
      <c r="B36" s="13">
        <v>1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</row>
    <row r="37" spans="1:9" ht="17" thickBot="1" x14ac:dyDescent="0.25">
      <c r="A37" s="31" t="s">
        <v>73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</row>
    <row r="38" spans="1:9" ht="17" thickBot="1" x14ac:dyDescent="0.25">
      <c r="A38" s="32" t="s">
        <v>74</v>
      </c>
      <c r="B38" s="13"/>
      <c r="C38" s="13"/>
      <c r="D38" s="13"/>
      <c r="E38" s="13">
        <v>0.25</v>
      </c>
      <c r="F38" s="13">
        <v>0.25</v>
      </c>
      <c r="G38" s="13">
        <v>0.5</v>
      </c>
      <c r="H38" s="13">
        <v>0.5</v>
      </c>
      <c r="I38" s="13">
        <v>0.5</v>
      </c>
    </row>
    <row r="40" spans="1:9" x14ac:dyDescent="0.2">
      <c r="B40" s="14">
        <f t="shared" ref="B40:I40" si="9">SUM(B29:B38)</f>
        <v>7</v>
      </c>
      <c r="C40" s="14">
        <f t="shared" si="9"/>
        <v>7</v>
      </c>
      <c r="D40" s="14">
        <f t="shared" si="9"/>
        <v>7.5</v>
      </c>
      <c r="E40" s="14">
        <f t="shared" si="9"/>
        <v>8.5</v>
      </c>
      <c r="F40" s="14">
        <f t="shared" si="9"/>
        <v>8.5</v>
      </c>
      <c r="G40" s="14">
        <f t="shared" si="9"/>
        <v>9</v>
      </c>
      <c r="H40" s="14">
        <f t="shared" si="9"/>
        <v>9</v>
      </c>
      <c r="I40" s="14">
        <f t="shared" si="9"/>
        <v>9</v>
      </c>
    </row>
  </sheetData>
  <phoneticPr fontId="12" type="noConversion"/>
  <pageMargins left="0.7" right="0.7" top="0.75" bottom="0.75" header="0.3" footer="0.3"/>
  <pageSetup orientation="portrait" horizontalDpi="0" verticalDpi="0"/>
  <ignoredErrors>
    <ignoredError sqref="D3 F3:F4 G5 H3:H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="90" zoomScaleNormal="90" zoomScalePageLayoutView="90" workbookViewId="0">
      <selection activeCell="F13" sqref="F13"/>
    </sheetView>
  </sheetViews>
  <sheetFormatPr baseColWidth="10" defaultColWidth="8.83203125" defaultRowHeight="15" x14ac:dyDescent="0.2"/>
  <cols>
    <col min="1" max="1" width="22.1640625" bestFit="1" customWidth="1"/>
    <col min="2" max="2" width="30.33203125" bestFit="1" customWidth="1"/>
    <col min="3" max="3" width="14.33203125" bestFit="1" customWidth="1"/>
    <col min="4" max="10" width="14" bestFit="1" customWidth="1"/>
  </cols>
  <sheetData>
    <row r="1" spans="2:10" ht="16" x14ac:dyDescent="0.2">
      <c r="B1" s="3"/>
      <c r="C1" s="3"/>
      <c r="D1" s="3"/>
      <c r="E1" s="3"/>
      <c r="F1" s="3"/>
      <c r="G1" s="3"/>
      <c r="H1" s="3"/>
      <c r="I1" s="3"/>
      <c r="J1" s="3"/>
    </row>
    <row r="2" spans="2:10" ht="16" x14ac:dyDescent="0.2">
      <c r="B2" s="3"/>
      <c r="C2" s="39">
        <v>2018</v>
      </c>
      <c r="D2" s="39">
        <v>2019</v>
      </c>
      <c r="E2" s="40">
        <v>2020</v>
      </c>
      <c r="F2" s="40">
        <v>2021</v>
      </c>
      <c r="G2" s="40">
        <v>2022</v>
      </c>
      <c r="H2" s="40">
        <v>2023</v>
      </c>
      <c r="I2" s="40">
        <v>2024</v>
      </c>
      <c r="J2" s="40">
        <v>2025</v>
      </c>
    </row>
    <row r="3" spans="2:10" ht="16" x14ac:dyDescent="0.2">
      <c r="B3" s="41" t="s">
        <v>12</v>
      </c>
      <c r="C3" s="41"/>
      <c r="D3" s="41"/>
      <c r="E3" s="41"/>
      <c r="F3" s="41"/>
      <c r="G3" s="41"/>
      <c r="H3" s="41"/>
      <c r="I3" s="41"/>
      <c r="J3" s="41"/>
    </row>
    <row r="4" spans="2:10" ht="16" x14ac:dyDescent="0.2">
      <c r="B4" s="41" t="s">
        <v>8</v>
      </c>
      <c r="C4" s="41">
        <v>0.75</v>
      </c>
      <c r="D4" s="41">
        <v>0.75</v>
      </c>
      <c r="E4" s="41">
        <v>0.75</v>
      </c>
      <c r="F4" s="41">
        <v>0.75</v>
      </c>
      <c r="G4" s="41">
        <v>0.75</v>
      </c>
      <c r="H4" s="41">
        <v>0.75</v>
      </c>
      <c r="I4" s="41">
        <v>0.75</v>
      </c>
      <c r="J4" s="41">
        <v>0.75</v>
      </c>
    </row>
    <row r="5" spans="2:10" ht="16" x14ac:dyDescent="0.2">
      <c r="B5" s="41" t="s">
        <v>66</v>
      </c>
      <c r="C5" s="42">
        <v>116.28</v>
      </c>
      <c r="D5" s="42">
        <v>122.09399999999999</v>
      </c>
      <c r="E5" s="42">
        <v>128.1987</v>
      </c>
      <c r="F5" s="42">
        <v>134.60863499999999</v>
      </c>
      <c r="G5" s="42">
        <v>141.33906675</v>
      </c>
      <c r="H5" s="42">
        <v>148.4060200875</v>
      </c>
      <c r="I5" s="42">
        <v>155.826321091875</v>
      </c>
      <c r="J5" s="42">
        <v>163.61763714646875</v>
      </c>
    </row>
    <row r="6" spans="2:10" ht="16" x14ac:dyDescent="0.2">
      <c r="B6" s="41" t="s">
        <v>13</v>
      </c>
      <c r="C6" s="42">
        <f>C5*1560</f>
        <v>181396.8</v>
      </c>
      <c r="D6" s="42">
        <f t="shared" ref="D6:J6" si="0">D5*1560</f>
        <v>190466.63999999998</v>
      </c>
      <c r="E6" s="42">
        <f t="shared" si="0"/>
        <v>199989.97200000001</v>
      </c>
      <c r="F6" s="42">
        <f t="shared" si="0"/>
        <v>209989.4706</v>
      </c>
      <c r="G6" s="42">
        <f t="shared" si="0"/>
        <v>220488.94412999999</v>
      </c>
      <c r="H6" s="42">
        <f t="shared" si="0"/>
        <v>231513.3913365</v>
      </c>
      <c r="I6" s="42">
        <f t="shared" si="0"/>
        <v>243089.06090332501</v>
      </c>
      <c r="J6" s="42">
        <f t="shared" si="0"/>
        <v>255243.51394849125</v>
      </c>
    </row>
    <row r="7" spans="2:10" ht="16" x14ac:dyDescent="0.2">
      <c r="B7" s="41" t="s">
        <v>8</v>
      </c>
      <c r="C7" s="43">
        <v>0.25</v>
      </c>
      <c r="D7" s="43">
        <v>0.25</v>
      </c>
      <c r="E7" s="43">
        <v>0.25</v>
      </c>
      <c r="F7" s="43">
        <v>0.25</v>
      </c>
      <c r="G7" s="43">
        <v>0.25</v>
      </c>
      <c r="H7" s="43">
        <v>0.25</v>
      </c>
      <c r="I7" s="43">
        <v>0.25</v>
      </c>
      <c r="J7" s="43">
        <v>0.25</v>
      </c>
    </row>
    <row r="8" spans="2:10" ht="16" x14ac:dyDescent="0.2">
      <c r="B8" s="41" t="s">
        <v>71</v>
      </c>
      <c r="C8" s="35">
        <v>70.75</v>
      </c>
      <c r="D8" s="36">
        <f t="shared" ref="D8:J8" si="1">C8+(C8*0.05)</f>
        <v>74.287499999999994</v>
      </c>
      <c r="E8" s="36">
        <f t="shared" si="1"/>
        <v>78.001874999999998</v>
      </c>
      <c r="F8" s="36">
        <f t="shared" si="1"/>
        <v>81.901968749999995</v>
      </c>
      <c r="G8" s="36">
        <f t="shared" si="1"/>
        <v>85.997067187499994</v>
      </c>
      <c r="H8" s="36">
        <f t="shared" si="1"/>
        <v>90.296920546874986</v>
      </c>
      <c r="I8" s="36">
        <f t="shared" si="1"/>
        <v>94.811766574218737</v>
      </c>
      <c r="J8" s="36">
        <f t="shared" si="1"/>
        <v>99.552354902929679</v>
      </c>
    </row>
    <row r="9" spans="2:10" ht="16" x14ac:dyDescent="0.2">
      <c r="B9" s="41" t="s">
        <v>13</v>
      </c>
      <c r="C9" s="44">
        <f>C8*520</f>
        <v>36790</v>
      </c>
      <c r="D9" s="44">
        <f t="shared" ref="D9:J9" si="2">D8*520</f>
        <v>38629.5</v>
      </c>
      <c r="E9" s="44">
        <f t="shared" si="2"/>
        <v>40560.974999999999</v>
      </c>
      <c r="F9" s="44">
        <f t="shared" si="2"/>
        <v>42589.02375</v>
      </c>
      <c r="G9" s="44">
        <f t="shared" si="2"/>
        <v>44718.474937499996</v>
      </c>
      <c r="H9" s="44">
        <f t="shared" si="2"/>
        <v>46954.398684374995</v>
      </c>
      <c r="I9" s="44">
        <f t="shared" si="2"/>
        <v>49302.11861859374</v>
      </c>
      <c r="J9" s="44">
        <f t="shared" si="2"/>
        <v>51767.224549523431</v>
      </c>
    </row>
    <row r="10" spans="2:10" ht="16" x14ac:dyDescent="0.2">
      <c r="B10" s="41" t="s">
        <v>75</v>
      </c>
      <c r="C10" s="42">
        <f>C6+C9</f>
        <v>218186.8</v>
      </c>
      <c r="D10" s="42">
        <f t="shared" ref="D10:J10" si="3">D6+D9</f>
        <v>229096.13999999998</v>
      </c>
      <c r="E10" s="42">
        <f t="shared" si="3"/>
        <v>240550.94700000001</v>
      </c>
      <c r="F10" s="42">
        <f t="shared" si="3"/>
        <v>252578.49434999999</v>
      </c>
      <c r="G10" s="42">
        <f t="shared" si="3"/>
        <v>265207.41906749998</v>
      </c>
      <c r="H10" s="42">
        <f t="shared" si="3"/>
        <v>278467.79002087499</v>
      </c>
      <c r="I10" s="42">
        <f t="shared" si="3"/>
        <v>292391.17952191876</v>
      </c>
      <c r="J10" s="42">
        <f t="shared" si="3"/>
        <v>307010.73849801469</v>
      </c>
    </row>
    <row r="11" spans="2:10" ht="16" x14ac:dyDescent="0.2">
      <c r="D11" s="3"/>
      <c r="E11" s="3"/>
      <c r="F11" s="3"/>
      <c r="G11" s="3"/>
      <c r="H11" s="3"/>
      <c r="I11" s="3"/>
      <c r="J11" s="3"/>
    </row>
    <row r="12" spans="2:10" ht="16" x14ac:dyDescent="0.2">
      <c r="B12" s="3" t="s">
        <v>10</v>
      </c>
      <c r="C12" s="3" t="s">
        <v>11</v>
      </c>
      <c r="D12" s="3"/>
      <c r="E12" s="3"/>
      <c r="F12" s="3"/>
      <c r="G12" s="3"/>
      <c r="H12" s="3"/>
      <c r="I12" s="3"/>
      <c r="J12" s="3"/>
    </row>
    <row r="13" spans="2:10" ht="16" x14ac:dyDescent="0.2">
      <c r="B13" s="3">
        <v>2080</v>
      </c>
      <c r="C13" s="3">
        <v>1</v>
      </c>
      <c r="D13" s="3"/>
      <c r="E13" s="3"/>
      <c r="F13" s="3"/>
      <c r="G13" s="3"/>
      <c r="H13" s="3"/>
      <c r="I13" s="3"/>
      <c r="J13" s="3"/>
    </row>
    <row r="14" spans="2:10" ht="16" x14ac:dyDescent="0.2">
      <c r="B14">
        <v>1560</v>
      </c>
      <c r="C14">
        <v>0.75</v>
      </c>
      <c r="D14" s="3"/>
      <c r="E14" s="3"/>
      <c r="F14" s="3"/>
      <c r="G14" s="3"/>
      <c r="H14" s="3"/>
      <c r="I14" s="3"/>
      <c r="J14" s="3"/>
    </row>
    <row r="15" spans="2:10" ht="16" x14ac:dyDescent="0.2">
      <c r="B15" s="3">
        <v>1040</v>
      </c>
      <c r="C15" s="3">
        <v>0.5</v>
      </c>
      <c r="D15" s="3"/>
      <c r="E15" s="3"/>
      <c r="F15" s="3"/>
      <c r="G15" s="3"/>
      <c r="H15" s="3"/>
      <c r="I15" s="3"/>
      <c r="J15" s="3"/>
    </row>
    <row r="16" spans="2:10" ht="16" x14ac:dyDescent="0.2">
      <c r="B16" s="3">
        <v>520</v>
      </c>
      <c r="C16" s="3">
        <v>0.25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9"/>
  <sheetViews>
    <sheetView zoomScale="50" zoomScaleNormal="50" zoomScalePageLayoutView="50" workbookViewId="0">
      <selection activeCell="A2" sqref="A2"/>
    </sheetView>
  </sheetViews>
  <sheetFormatPr baseColWidth="10" defaultColWidth="8.83203125" defaultRowHeight="15" x14ac:dyDescent="0.2"/>
  <cols>
    <col min="1" max="1" width="30.33203125" customWidth="1"/>
    <col min="2" max="2" width="24.5" customWidth="1"/>
    <col min="3" max="3" width="17.1640625" customWidth="1"/>
    <col min="4" max="4" width="83.1640625" customWidth="1"/>
  </cols>
  <sheetData>
    <row r="1" spans="1:4" x14ac:dyDescent="0.2">
      <c r="A1" s="15" t="s">
        <v>65</v>
      </c>
    </row>
    <row r="2" spans="1:4" x14ac:dyDescent="0.2">
      <c r="A2" s="15" t="s">
        <v>14</v>
      </c>
    </row>
    <row r="3" spans="1:4" x14ac:dyDescent="0.2">
      <c r="A3" s="16" t="s">
        <v>15</v>
      </c>
    </row>
    <row r="6" spans="1:4" ht="16" thickBot="1" x14ac:dyDescent="0.25"/>
    <row r="7" spans="1:4" ht="16" thickBot="1" x14ac:dyDescent="0.25">
      <c r="A7" s="17" t="s">
        <v>16</v>
      </c>
      <c r="B7" s="18" t="s">
        <v>17</v>
      </c>
      <c r="C7" s="19" t="s">
        <v>18</v>
      </c>
      <c r="D7" s="18" t="s">
        <v>19</v>
      </c>
    </row>
    <row r="8" spans="1:4" ht="61" thickBot="1" x14ac:dyDescent="0.25">
      <c r="A8" s="49" t="s">
        <v>0</v>
      </c>
      <c r="B8" s="49" t="s">
        <v>20</v>
      </c>
      <c r="C8" s="20" t="s">
        <v>21</v>
      </c>
      <c r="D8" s="20" t="s">
        <v>22</v>
      </c>
    </row>
    <row r="9" spans="1:4" ht="31" thickBot="1" x14ac:dyDescent="0.25">
      <c r="A9" s="46"/>
      <c r="B9" s="46"/>
      <c r="C9" s="20" t="s">
        <v>23</v>
      </c>
      <c r="D9" s="21" t="s">
        <v>24</v>
      </c>
    </row>
    <row r="10" spans="1:4" ht="76" thickBot="1" x14ac:dyDescent="0.25">
      <c r="A10" s="45" t="s">
        <v>25</v>
      </c>
      <c r="B10" s="45" t="s">
        <v>26</v>
      </c>
      <c r="C10" s="22" t="s">
        <v>27</v>
      </c>
      <c r="D10" s="23" t="s">
        <v>28</v>
      </c>
    </row>
    <row r="11" spans="1:4" ht="136" thickBot="1" x14ac:dyDescent="0.25">
      <c r="A11" s="50"/>
      <c r="B11" s="50"/>
      <c r="C11" s="20" t="s">
        <v>29</v>
      </c>
      <c r="D11" s="20" t="s">
        <v>30</v>
      </c>
    </row>
    <row r="12" spans="1:4" ht="31" thickBot="1" x14ac:dyDescent="0.25">
      <c r="A12" s="50"/>
      <c r="B12" s="50"/>
      <c r="C12" s="20" t="s">
        <v>31</v>
      </c>
      <c r="D12" s="24"/>
    </row>
    <row r="13" spans="1:4" ht="31" thickBot="1" x14ac:dyDescent="0.25">
      <c r="A13" s="51"/>
      <c r="B13" s="51"/>
      <c r="C13" s="25" t="s">
        <v>12</v>
      </c>
      <c r="D13" s="25" t="s">
        <v>32</v>
      </c>
    </row>
    <row r="14" spans="1:4" ht="38.25" customHeight="1" thickBot="1" x14ac:dyDescent="0.25">
      <c r="A14" s="49" t="s">
        <v>1</v>
      </c>
      <c r="B14" s="49" t="s">
        <v>33</v>
      </c>
      <c r="C14" s="20" t="s">
        <v>34</v>
      </c>
      <c r="D14" s="49" t="s">
        <v>35</v>
      </c>
    </row>
    <row r="15" spans="1:4" ht="32.25" customHeight="1" thickBot="1" x14ac:dyDescent="0.25">
      <c r="A15" s="50"/>
      <c r="B15" s="50"/>
      <c r="C15" s="20" t="s">
        <v>36</v>
      </c>
      <c r="D15" s="50"/>
    </row>
    <row r="16" spans="1:4" ht="16" thickBot="1" x14ac:dyDescent="0.25">
      <c r="A16" s="46"/>
      <c r="B16" s="46"/>
      <c r="C16" s="20" t="s">
        <v>37</v>
      </c>
      <c r="D16" s="46"/>
    </row>
    <row r="17" spans="1:4" ht="85.5" customHeight="1" thickBot="1" x14ac:dyDescent="0.25">
      <c r="A17" s="26" t="s">
        <v>38</v>
      </c>
      <c r="B17" s="25" t="s">
        <v>39</v>
      </c>
      <c r="C17" s="25" t="s">
        <v>40</v>
      </c>
      <c r="D17" s="27"/>
    </row>
    <row r="18" spans="1:4" ht="43.5" customHeight="1" thickBot="1" x14ac:dyDescent="0.25">
      <c r="A18" s="28" t="s">
        <v>41</v>
      </c>
      <c r="B18" s="25" t="s">
        <v>42</v>
      </c>
      <c r="C18" s="25" t="s">
        <v>41</v>
      </c>
      <c r="D18" s="27"/>
    </row>
    <row r="19" spans="1:4" ht="95.25" customHeight="1" x14ac:dyDescent="0.2">
      <c r="A19" s="49" t="s">
        <v>2</v>
      </c>
      <c r="B19" s="49" t="s">
        <v>43</v>
      </c>
      <c r="C19" s="52" t="s">
        <v>44</v>
      </c>
      <c r="D19" s="49" t="s">
        <v>45</v>
      </c>
    </row>
    <row r="20" spans="1:4" ht="16" thickBot="1" x14ac:dyDescent="0.25">
      <c r="A20" s="46"/>
      <c r="B20" s="46"/>
      <c r="C20" s="53"/>
      <c r="D20" s="46"/>
    </row>
    <row r="21" spans="1:4" ht="16" thickBot="1" x14ac:dyDescent="0.25">
      <c r="A21" s="45" t="s">
        <v>3</v>
      </c>
      <c r="B21" s="47" t="s">
        <v>46</v>
      </c>
      <c r="C21" s="20" t="s">
        <v>47</v>
      </c>
      <c r="D21" s="24" t="s">
        <v>48</v>
      </c>
    </row>
    <row r="22" spans="1:4" ht="31" thickBot="1" x14ac:dyDescent="0.25">
      <c r="A22" s="46"/>
      <c r="B22" s="48"/>
      <c r="C22" s="20" t="s">
        <v>49</v>
      </c>
      <c r="D22" s="20" t="s">
        <v>50</v>
      </c>
    </row>
    <row r="23" spans="1:4" ht="31" thickBot="1" x14ac:dyDescent="0.25">
      <c r="A23" s="45" t="s">
        <v>4</v>
      </c>
      <c r="B23" s="45" t="s">
        <v>51</v>
      </c>
      <c r="C23" s="20" t="s">
        <v>52</v>
      </c>
      <c r="D23" s="20" t="s">
        <v>53</v>
      </c>
    </row>
    <row r="24" spans="1:4" ht="31" thickBot="1" x14ac:dyDescent="0.25">
      <c r="A24" s="46"/>
      <c r="B24" s="46"/>
      <c r="C24" s="20" t="s">
        <v>54</v>
      </c>
      <c r="D24" s="20" t="s">
        <v>55</v>
      </c>
    </row>
    <row r="25" spans="1:4" ht="46" thickBot="1" x14ac:dyDescent="0.25">
      <c r="A25" s="29" t="s">
        <v>5</v>
      </c>
      <c r="B25" s="20" t="s">
        <v>56</v>
      </c>
      <c r="C25" s="20" t="s">
        <v>57</v>
      </c>
      <c r="D25" s="24"/>
    </row>
    <row r="26" spans="1:4" ht="59.25" customHeight="1" thickBot="1" x14ac:dyDescent="0.25">
      <c r="A26" s="49" t="s">
        <v>6</v>
      </c>
      <c r="B26" s="49" t="s">
        <v>58</v>
      </c>
      <c r="C26" s="20" t="s">
        <v>59</v>
      </c>
      <c r="D26" s="49" t="s">
        <v>60</v>
      </c>
    </row>
    <row r="27" spans="1:4" ht="16" thickBot="1" x14ac:dyDescent="0.25">
      <c r="A27" s="46"/>
      <c r="B27" s="46"/>
      <c r="C27" s="20" t="s">
        <v>61</v>
      </c>
      <c r="D27" s="46"/>
    </row>
    <row r="28" spans="1:4" ht="84.75" customHeight="1" thickBot="1" x14ac:dyDescent="0.25">
      <c r="A28" s="28" t="s">
        <v>7</v>
      </c>
      <c r="B28" s="25" t="s">
        <v>62</v>
      </c>
      <c r="C28" s="25" t="s">
        <v>7</v>
      </c>
      <c r="D28" s="27"/>
    </row>
    <row r="29" spans="1:4" ht="83.25" customHeight="1" thickBot="1" x14ac:dyDescent="0.25">
      <c r="A29" s="29" t="s">
        <v>63</v>
      </c>
      <c r="B29" s="20" t="s">
        <v>64</v>
      </c>
      <c r="C29" s="25" t="s">
        <v>63</v>
      </c>
      <c r="D29" s="27"/>
    </row>
  </sheetData>
  <mergeCells count="18">
    <mergeCell ref="A23:A24"/>
    <mergeCell ref="B23:B24"/>
    <mergeCell ref="A26:A27"/>
    <mergeCell ref="B26:B27"/>
    <mergeCell ref="D26:D27"/>
    <mergeCell ref="D14:D16"/>
    <mergeCell ref="A19:A20"/>
    <mergeCell ref="B19:B20"/>
    <mergeCell ref="C19:C20"/>
    <mergeCell ref="D19:D20"/>
    <mergeCell ref="A21:A22"/>
    <mergeCell ref="B21:B22"/>
    <mergeCell ref="A8:A9"/>
    <mergeCell ref="B8:B9"/>
    <mergeCell ref="A10:A13"/>
    <mergeCell ref="B10:B13"/>
    <mergeCell ref="A14:A16"/>
    <mergeCell ref="B14:B16"/>
  </mergeCells>
  <phoneticPr fontId="12" type="noConversion"/>
  <pageMargins left="0.25" right="0.25" top="0.5" bottom="0.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4</vt:lpstr>
      <vt:lpstr>Question 6</vt:lpstr>
      <vt:lpstr>Functions Definitions</vt:lpstr>
    </vt:vector>
  </TitlesOfParts>
  <Company>County of Ventura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Tellez</dc:creator>
  <cp:lastModifiedBy>Microsoft Office User</cp:lastModifiedBy>
  <cp:lastPrinted>2017-06-28T12:53:18Z</cp:lastPrinted>
  <dcterms:created xsi:type="dcterms:W3CDTF">2017-06-05T17:40:45Z</dcterms:created>
  <dcterms:modified xsi:type="dcterms:W3CDTF">2017-06-28T12:53:46Z</dcterms:modified>
</cp:coreProperties>
</file>